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ylor0-my.sharepoint.com/personal/steve_rich_baylor_edu/Documents/Documents/Teaching/2024 Fall/Notes and PLNs/"/>
    </mc:Choice>
  </mc:AlternateContent>
  <xr:revisionPtr revIDLastSave="0" documentId="8_{95EC621E-8BA4-44A8-9031-8F10A633765F}" xr6:coauthVersionLast="47" xr6:coauthVersionMax="47" xr10:uidLastSave="{00000000-0000-0000-0000-000000000000}"/>
  <bookViews>
    <workbookView xWindow="5670" yWindow="3105" windowWidth="18900" windowHeight="10995" xr2:uid="{65621007-2699-4EAE-8010-65502C4E212E}"/>
  </bookViews>
  <sheets>
    <sheet name="Option to Delay" sheetId="1" r:id="rId1"/>
    <sheet name="Option to expand" sheetId="2" r:id="rId2"/>
    <sheet name="Option to shut down" sheetId="3" r:id="rId3"/>
  </sheets>
  <calcPr calcId="191029" iterateCount="500" iterateDelta="1E-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18" i="3" s="1"/>
  <c r="B2" i="2"/>
  <c r="B16" i="3"/>
  <c r="B16" i="2"/>
  <c r="B18" i="2"/>
  <c r="B19" i="2" s="1"/>
  <c r="B22" i="2" s="1"/>
  <c r="G9" i="1"/>
  <c r="G26" i="1" s="1"/>
  <c r="G28" i="1" s="1"/>
  <c r="G23" i="1"/>
  <c r="G24" i="1"/>
  <c r="C23" i="1"/>
  <c r="C18" i="1" s="1"/>
  <c r="B24" i="1"/>
  <c r="B30" i="1" s="1"/>
  <c r="B23" i="1"/>
  <c r="B18" i="1"/>
  <c r="C24" i="1"/>
  <c r="C25" i="1"/>
  <c r="C30" i="1"/>
  <c r="C33" i="1" s="1"/>
  <c r="C31" i="1"/>
  <c r="C34" i="1" s="1"/>
  <c r="B25" i="1"/>
  <c r="C17" i="1" l="1"/>
  <c r="B33" i="1"/>
  <c r="B17" i="1" s="1"/>
  <c r="B31" i="1"/>
  <c r="B34" i="1" s="1"/>
  <c r="B19" i="3"/>
  <c r="B22" i="3" s="1"/>
  <c r="B21" i="3"/>
  <c r="B10" i="3" s="1"/>
  <c r="G11" i="1"/>
  <c r="G21" i="1" s="1"/>
  <c r="B21" i="2"/>
  <c r="B10" i="2" s="1"/>
  <c r="B12" i="3" l="1"/>
  <c r="B12" i="2"/>
</calcChain>
</file>

<file path=xl/sharedStrings.xml><?xml version="1.0" encoding="utf-8"?>
<sst xmlns="http://schemas.openxmlformats.org/spreadsheetml/2006/main" count="67" uniqueCount="37">
  <si>
    <t>Input Variables</t>
  </si>
  <si>
    <t>S</t>
  </si>
  <si>
    <t>K</t>
  </si>
  <si>
    <t>s</t>
  </si>
  <si>
    <t>T</t>
  </si>
  <si>
    <t>rf</t>
  </si>
  <si>
    <t>Values</t>
  </si>
  <si>
    <t>Call</t>
  </si>
  <si>
    <t>Work Area</t>
  </si>
  <si>
    <t>PV(K)</t>
  </si>
  <si>
    <t>d1</t>
  </si>
  <si>
    <t>d2</t>
  </si>
  <si>
    <t>N(d1)</t>
  </si>
  <si>
    <t>N(d2)</t>
  </si>
  <si>
    <t>Sx</t>
  </si>
  <si>
    <t>CF</t>
  </si>
  <si>
    <t>Yrs</t>
  </si>
  <si>
    <t>Req. return</t>
  </si>
  <si>
    <t>NPV</t>
  </si>
  <si>
    <t>g</t>
  </si>
  <si>
    <t>Value as Call</t>
  </si>
  <si>
    <t>Value with Decision Tree</t>
  </si>
  <si>
    <t>CF(High)</t>
  </si>
  <si>
    <t>CF(Low)</t>
  </si>
  <si>
    <t>Prob. (low)</t>
  </si>
  <si>
    <t>Prob. (high)</t>
  </si>
  <si>
    <t>E(CF)</t>
  </si>
  <si>
    <t>Investment</t>
  </si>
  <si>
    <t>Req. Return</t>
  </si>
  <si>
    <t>Years to Obsolete</t>
  </si>
  <si>
    <t>Years before resolved</t>
  </si>
  <si>
    <t>NPV now</t>
  </si>
  <si>
    <t>NPV (at resolution) if high CF</t>
  </si>
  <si>
    <t>NPV (at resolution) if low CF</t>
  </si>
  <si>
    <t>E(NPV) at resolution</t>
  </si>
  <si>
    <t>E(NPV) t=0 if wait</t>
  </si>
  <si>
    <t>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</si>
</sst>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Symbol"/>
      <family val="1"/>
      <charset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3" fontId="0" fillId="0" borderId="0" xfId="0" applyNumberFormat="1"/>
    <xf numFmtId="4" fontId="0" fillId="0" borderId="0" xfId="0" applyNumberFormat="1"/>
    <xf numFmtId="43" fontId="0" fillId="0" borderId="0" xfId="1" applyFont="1"/>
    <xf numFmtId="43" fontId="0" fillId="0" borderId="0" xfId="0" applyNumberFormat="1"/>
    <xf numFmtId="40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02316-661B-4455-BB59-76BDE83F8951}">
  <dimension ref="A1:G34"/>
  <sheetViews>
    <sheetView tabSelected="1" workbookViewId="0">
      <selection activeCell="G11" sqref="G11"/>
    </sheetView>
  </sheetViews>
  <sheetFormatPr defaultRowHeight="12.75" x14ac:dyDescent="0.2"/>
  <cols>
    <col min="1" max="1" width="10.140625" bestFit="1" customWidth="1"/>
    <col min="3" max="3" width="13.140625" bestFit="1" customWidth="1"/>
    <col min="6" max="6" width="25.28515625" bestFit="1" customWidth="1"/>
    <col min="7" max="7" width="14.140625" bestFit="1" customWidth="1"/>
  </cols>
  <sheetData>
    <row r="1" spans="1:7" x14ac:dyDescent="0.2">
      <c r="A1" s="1" t="s">
        <v>20</v>
      </c>
      <c r="F1" s="1" t="s">
        <v>21</v>
      </c>
    </row>
    <row r="3" spans="1:7" x14ac:dyDescent="0.2">
      <c r="A3" s="1" t="s">
        <v>0</v>
      </c>
      <c r="F3" s="1" t="s">
        <v>0</v>
      </c>
    </row>
    <row r="4" spans="1:7" x14ac:dyDescent="0.2">
      <c r="A4" s="1"/>
    </row>
    <row r="5" spans="1:7" x14ac:dyDescent="0.2">
      <c r="A5" s="3" t="s">
        <v>15</v>
      </c>
      <c r="B5" s="4">
        <v>600000</v>
      </c>
      <c r="C5" s="4">
        <v>1000000</v>
      </c>
      <c r="F5" t="s">
        <v>22</v>
      </c>
      <c r="G5" s="4">
        <v>1240000</v>
      </c>
    </row>
    <row r="6" spans="1:7" x14ac:dyDescent="0.2">
      <c r="A6" s="3" t="s">
        <v>19</v>
      </c>
      <c r="B6" s="5">
        <v>0.02</v>
      </c>
      <c r="C6" s="5">
        <v>0</v>
      </c>
      <c r="F6" t="s">
        <v>23</v>
      </c>
      <c r="G6" s="4">
        <v>40000</v>
      </c>
    </row>
    <row r="7" spans="1:7" x14ac:dyDescent="0.2">
      <c r="A7" s="3" t="s">
        <v>16</v>
      </c>
      <c r="B7">
        <v>999999999999</v>
      </c>
      <c r="C7">
        <v>20</v>
      </c>
    </row>
    <row r="8" spans="1:7" x14ac:dyDescent="0.2">
      <c r="A8" s="3" t="s">
        <v>17</v>
      </c>
      <c r="B8">
        <v>0.12</v>
      </c>
      <c r="C8">
        <v>0.1</v>
      </c>
      <c r="F8" t="s">
        <v>25</v>
      </c>
      <c r="G8">
        <v>0.8</v>
      </c>
    </row>
    <row r="9" spans="1:7" x14ac:dyDescent="0.2">
      <c r="F9" t="s">
        <v>24</v>
      </c>
      <c r="G9">
        <f>1-G8</f>
        <v>0.19999999999999996</v>
      </c>
    </row>
    <row r="10" spans="1:7" x14ac:dyDescent="0.2">
      <c r="A10" t="s">
        <v>2</v>
      </c>
      <c r="B10">
        <v>5000000</v>
      </c>
      <c r="C10" s="4">
        <v>7500000</v>
      </c>
    </row>
    <row r="11" spans="1:7" x14ac:dyDescent="0.2">
      <c r="A11" s="2" t="s">
        <v>3</v>
      </c>
      <c r="B11">
        <v>0.4</v>
      </c>
      <c r="C11">
        <v>0.25</v>
      </c>
      <c r="F11" t="s">
        <v>26</v>
      </c>
      <c r="G11" s="4">
        <f>G8*G5+G9*G6</f>
        <v>1000000</v>
      </c>
    </row>
    <row r="12" spans="1:7" x14ac:dyDescent="0.2">
      <c r="A12" t="s">
        <v>4</v>
      </c>
      <c r="B12">
        <v>1</v>
      </c>
      <c r="C12">
        <v>2</v>
      </c>
    </row>
    <row r="13" spans="1:7" x14ac:dyDescent="0.2">
      <c r="A13" t="s">
        <v>5</v>
      </c>
      <c r="B13">
        <v>0.05</v>
      </c>
      <c r="C13">
        <v>0.05</v>
      </c>
      <c r="F13" t="s">
        <v>27</v>
      </c>
      <c r="G13" s="4">
        <v>7500000</v>
      </c>
    </row>
    <row r="15" spans="1:7" x14ac:dyDescent="0.2">
      <c r="A15" s="1" t="s">
        <v>6</v>
      </c>
      <c r="F15" t="s">
        <v>28</v>
      </c>
      <c r="G15">
        <v>0.1</v>
      </c>
    </row>
    <row r="16" spans="1:7" x14ac:dyDescent="0.2">
      <c r="A16" s="1"/>
    </row>
    <row r="17" spans="1:7" x14ac:dyDescent="0.2">
      <c r="A17" t="s">
        <v>7</v>
      </c>
      <c r="B17" s="4">
        <f>B24*B33-B25*B34</f>
        <v>1208473.523206173</v>
      </c>
      <c r="C17" s="4">
        <f>C24*C33-C25*C34</f>
        <v>940502.08477463294</v>
      </c>
      <c r="F17" t="s">
        <v>29</v>
      </c>
      <c r="G17">
        <v>20</v>
      </c>
    </row>
    <row r="18" spans="1:7" x14ac:dyDescent="0.2">
      <c r="A18" t="s">
        <v>18</v>
      </c>
      <c r="B18" s="4">
        <f>B23-B10</f>
        <v>1000000.0000000009</v>
      </c>
      <c r="C18" s="4">
        <f>C23-C10</f>
        <v>1013563.7197585646</v>
      </c>
    </row>
    <row r="19" spans="1:7" x14ac:dyDescent="0.2">
      <c r="B19" s="4"/>
      <c r="C19" s="4"/>
      <c r="F19" t="s">
        <v>30</v>
      </c>
      <c r="G19">
        <v>2</v>
      </c>
    </row>
    <row r="20" spans="1:7" x14ac:dyDescent="0.2">
      <c r="A20" s="1"/>
    </row>
    <row r="21" spans="1:7" x14ac:dyDescent="0.2">
      <c r="A21" s="1" t="s">
        <v>8</v>
      </c>
      <c r="F21" t="s">
        <v>31</v>
      </c>
      <c r="G21" s="6">
        <f>G11*(1/G15)*(1-(1/(1+G15))^G17)-G13</f>
        <v>1013563.7197585646</v>
      </c>
    </row>
    <row r="22" spans="1:7" x14ac:dyDescent="0.2">
      <c r="A22" s="1"/>
    </row>
    <row r="23" spans="1:7" x14ac:dyDescent="0.2">
      <c r="A23" s="3" t="s">
        <v>1</v>
      </c>
      <c r="B23">
        <f>(B5/(B8-B6)*(1-(1/(1+B8))^B7))</f>
        <v>6000000.0000000009</v>
      </c>
      <c r="C23" s="6">
        <f>(C5/(C8-C6)*(1-(1/(1+C8))^C7))</f>
        <v>8513563.7197585646</v>
      </c>
      <c r="F23" t="s">
        <v>32</v>
      </c>
      <c r="G23" s="6">
        <f>(G5*(1/G$15)*(1-(1/(1+G$15))^(G$17-G$19))/(1+G$15)-G$13)</f>
        <v>1745228.1864779536</v>
      </c>
    </row>
    <row r="24" spans="1:7" x14ac:dyDescent="0.2">
      <c r="A24" t="s">
        <v>14</v>
      </c>
      <c r="B24">
        <f>(B5/(B8-B6)*(1-(1/(1+B8))^B7))-(B5/B8*(1-(1/(1+B8))^B12))</f>
        <v>5464285.7142857146</v>
      </c>
      <c r="C24" s="6">
        <f>(C5/C8*(1-(1/(1+C8))^C7))-(C5/C8*(1-(1/(1+C8))^C12))</f>
        <v>6778026.5296759196</v>
      </c>
      <c r="F24" t="s">
        <v>33</v>
      </c>
      <c r="G24" s="6">
        <f>(G6*(1/G$15)*(1-(1/(1+G$15))^(G$17-G$19))/(1+G$15)-G$13)</f>
        <v>-7201766.8326942595</v>
      </c>
    </row>
    <row r="25" spans="1:7" x14ac:dyDescent="0.2">
      <c r="A25" t="s">
        <v>9</v>
      </c>
      <c r="B25">
        <f>B10/(1+B13)^B12</f>
        <v>4761904.7619047621</v>
      </c>
      <c r="C25" s="6">
        <f>C10/(1+C13)^C12</f>
        <v>6802721.0884353742</v>
      </c>
    </row>
    <row r="26" spans="1:7" x14ac:dyDescent="0.2">
      <c r="F26" t="s">
        <v>34</v>
      </c>
      <c r="G26" s="7">
        <f>G8*MAX(G23,0)+G9*MAX(G24,0)</f>
        <v>1396182.5491823629</v>
      </c>
    </row>
    <row r="28" spans="1:7" x14ac:dyDescent="0.2">
      <c r="F28" t="s">
        <v>35</v>
      </c>
      <c r="G28" s="6">
        <f>G26/(1+G15)^G19</f>
        <v>1153869.8753573245</v>
      </c>
    </row>
    <row r="30" spans="1:7" x14ac:dyDescent="0.2">
      <c r="A30" t="s">
        <v>10</v>
      </c>
      <c r="B30">
        <f>LN(B24/B25)/(B11*B12^0.5)+B11*B12^0.5/2</f>
        <v>0.5439641573814078</v>
      </c>
      <c r="C30">
        <f>LN(C24/C25)/(C11*C12^0.5)+C11*C12^0.5/2</f>
        <v>0.16649054039949543</v>
      </c>
    </row>
    <row r="31" spans="1:7" x14ac:dyDescent="0.2">
      <c r="A31" t="s">
        <v>11</v>
      </c>
      <c r="B31">
        <f>B30-B11*B12^0.5</f>
        <v>0.14396415738140778</v>
      </c>
      <c r="C31">
        <f>C30-C11*C12^0.5</f>
        <v>-0.18706285019377836</v>
      </c>
    </row>
    <row r="33" spans="1:3" x14ac:dyDescent="0.2">
      <c r="A33" t="s">
        <v>12</v>
      </c>
      <c r="B33">
        <f>NORMSDIST(B30)</f>
        <v>0.70676693104147903</v>
      </c>
      <c r="C33">
        <f>NORMSDIST(C30)</f>
        <v>0.56611453652564125</v>
      </c>
    </row>
    <row r="34" spans="1:3" x14ac:dyDescent="0.2">
      <c r="A34" t="s">
        <v>13</v>
      </c>
      <c r="B34">
        <f>NORMSDIST(B31)</f>
        <v>0.55723561349680095</v>
      </c>
      <c r="C34">
        <f>NORMSDIST(C31)</f>
        <v>0.42580567760680854</v>
      </c>
    </row>
  </sheetData>
  <phoneticPr fontId="4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904C0-1FD9-48E1-97D6-41E37DC80F9F}">
  <dimension ref="A1:E22"/>
  <sheetViews>
    <sheetView workbookViewId="0">
      <selection activeCell="D10" sqref="D10"/>
    </sheetView>
  </sheetViews>
  <sheetFormatPr defaultRowHeight="12.75" x14ac:dyDescent="0.2"/>
  <cols>
    <col min="2" max="2" width="10.7109375" bestFit="1" customWidth="1"/>
    <col min="5" max="5" width="12.28515625" bestFit="1" customWidth="1"/>
  </cols>
  <sheetData>
    <row r="1" spans="1:5" x14ac:dyDescent="0.2">
      <c r="A1" s="1" t="s">
        <v>0</v>
      </c>
    </row>
    <row r="2" spans="1:5" x14ac:dyDescent="0.2">
      <c r="A2" t="s">
        <v>1</v>
      </c>
      <c r="B2" s="8">
        <f>PV(0.095,2,0,PV(0.095,23,13000))</f>
        <v>99974.221461183566</v>
      </c>
      <c r="E2" s="9"/>
    </row>
    <row r="3" spans="1:5" x14ac:dyDescent="0.2">
      <c r="A3" t="s">
        <v>2</v>
      </c>
      <c r="B3">
        <v>125000</v>
      </c>
    </row>
    <row r="4" spans="1:5" x14ac:dyDescent="0.2">
      <c r="A4" s="2" t="s">
        <v>3</v>
      </c>
      <c r="B4">
        <v>0.27</v>
      </c>
    </row>
    <row r="5" spans="1:5" x14ac:dyDescent="0.2">
      <c r="A5" t="s">
        <v>4</v>
      </c>
      <c r="B5">
        <v>2</v>
      </c>
    </row>
    <row r="6" spans="1:5" x14ac:dyDescent="0.2">
      <c r="A6" t="s">
        <v>5</v>
      </c>
      <c r="B6">
        <v>3.5000000000000003E-2</v>
      </c>
    </row>
    <row r="8" spans="1:5" x14ac:dyDescent="0.2">
      <c r="A8" s="1" t="s">
        <v>6</v>
      </c>
    </row>
    <row r="9" spans="1:5" x14ac:dyDescent="0.2">
      <c r="A9" s="1"/>
    </row>
    <row r="10" spans="1:5" x14ac:dyDescent="0.2">
      <c r="A10" t="s">
        <v>7</v>
      </c>
      <c r="B10">
        <f>B2*B21-B16*B22</f>
        <v>9352.3217665740449</v>
      </c>
    </row>
    <row r="12" spans="1:5" x14ac:dyDescent="0.2">
      <c r="A12" t="s">
        <v>36</v>
      </c>
      <c r="B12">
        <f>B16*(1-B22)-B2*(1-B21)</f>
        <v>26066.937851190865</v>
      </c>
    </row>
    <row r="13" spans="1:5" x14ac:dyDescent="0.2">
      <c r="A13" s="1"/>
    </row>
    <row r="14" spans="1:5" x14ac:dyDescent="0.2">
      <c r="A14" s="1" t="s">
        <v>8</v>
      </c>
    </row>
    <row r="16" spans="1:5" x14ac:dyDescent="0.2">
      <c r="A16" t="s">
        <v>9</v>
      </c>
      <c r="B16">
        <f>B3/(1+B6)^B5</f>
        <v>116688.83754580039</v>
      </c>
    </row>
    <row r="18" spans="1:2" x14ac:dyDescent="0.2">
      <c r="A18" t="s">
        <v>10</v>
      </c>
      <c r="B18">
        <f>LN(B2/B16)/(B4*B5^0.5)+B4*B5^0.5/2</f>
        <v>-0.21396138900030856</v>
      </c>
    </row>
    <row r="19" spans="1:2" x14ac:dyDescent="0.2">
      <c r="A19" t="s">
        <v>11</v>
      </c>
      <c r="B19">
        <f>B18-B4*B5^0.5</f>
        <v>-0.59579905084104423</v>
      </c>
    </row>
    <row r="21" spans="1:2" x14ac:dyDescent="0.2">
      <c r="A21" t="s">
        <v>12</v>
      </c>
      <c r="B21">
        <f>NORMSDIST(B18)</f>
        <v>0.41528858350932379</v>
      </c>
    </row>
    <row r="22" spans="1:2" x14ac:dyDescent="0.2">
      <c r="A22" t="s">
        <v>13</v>
      </c>
      <c r="B22">
        <f>NORMSDIST(B19)</f>
        <v>0.27565473894504455</v>
      </c>
    </row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DCE09-BFBD-41B1-9F73-B5F5F5E270CE}">
  <dimension ref="A1:B22"/>
  <sheetViews>
    <sheetView workbookViewId="0">
      <selection activeCell="C12" sqref="C12:E12"/>
    </sheetView>
  </sheetViews>
  <sheetFormatPr defaultRowHeight="12.75" x14ac:dyDescent="0.2"/>
  <cols>
    <col min="2" max="2" width="11.42578125" bestFit="1" customWidth="1"/>
  </cols>
  <sheetData>
    <row r="1" spans="1:2" x14ac:dyDescent="0.2">
      <c r="A1" s="1" t="s">
        <v>0</v>
      </c>
    </row>
    <row r="2" spans="1:2" x14ac:dyDescent="0.2">
      <c r="A2" t="s">
        <v>14</v>
      </c>
      <c r="B2" s="8">
        <f>-PV(0.1125,15,13000)+PV(0.1125,3,13000)</f>
        <v>60574.691854619065</v>
      </c>
    </row>
    <row r="3" spans="1:2" x14ac:dyDescent="0.2">
      <c r="A3" t="s">
        <v>2</v>
      </c>
      <c r="B3" s="4">
        <v>50000</v>
      </c>
    </row>
    <row r="4" spans="1:2" x14ac:dyDescent="0.2">
      <c r="A4" s="2" t="s">
        <v>3</v>
      </c>
      <c r="B4">
        <v>0.35</v>
      </c>
    </row>
    <row r="5" spans="1:2" x14ac:dyDescent="0.2">
      <c r="A5" t="s">
        <v>4</v>
      </c>
      <c r="B5">
        <v>3</v>
      </c>
    </row>
    <row r="6" spans="1:2" x14ac:dyDescent="0.2">
      <c r="A6" t="s">
        <v>5</v>
      </c>
      <c r="B6">
        <v>0.04</v>
      </c>
    </row>
    <row r="8" spans="1:2" x14ac:dyDescent="0.2">
      <c r="A8" s="1" t="s">
        <v>6</v>
      </c>
    </row>
    <row r="9" spans="1:2" x14ac:dyDescent="0.2">
      <c r="A9" s="1"/>
    </row>
    <row r="10" spans="1:2" x14ac:dyDescent="0.2">
      <c r="A10" t="s">
        <v>7</v>
      </c>
      <c r="B10">
        <f>B2*B21-B16*B22</f>
        <v>22102.759180236666</v>
      </c>
    </row>
    <row r="12" spans="1:2" x14ac:dyDescent="0.2">
      <c r="A12" t="s">
        <v>36</v>
      </c>
      <c r="B12">
        <f>B16*(1-B22)-B2*(1-B21)</f>
        <v>5977.8852591633386</v>
      </c>
    </row>
    <row r="13" spans="1:2" x14ac:dyDescent="0.2">
      <c r="A13" s="1"/>
    </row>
    <row r="14" spans="1:2" x14ac:dyDescent="0.2">
      <c r="A14" s="1" t="s">
        <v>8</v>
      </c>
    </row>
    <row r="16" spans="1:2" x14ac:dyDescent="0.2">
      <c r="A16" t="s">
        <v>9</v>
      </c>
      <c r="B16">
        <f>B3/(1+B6)^B5</f>
        <v>44449.817933545739</v>
      </c>
    </row>
    <row r="18" spans="1:2" x14ac:dyDescent="0.2">
      <c r="A18" t="s">
        <v>10</v>
      </c>
      <c r="B18">
        <f>LN(B2/B16)/(B4*B5^0.5)+B4*B5^0.5/2</f>
        <v>0.81367839715943591</v>
      </c>
    </row>
    <row r="19" spans="1:2" x14ac:dyDescent="0.2">
      <c r="A19" t="s">
        <v>11</v>
      </c>
      <c r="B19">
        <f>B18-B4*B5^0.5</f>
        <v>0.20746061451032893</v>
      </c>
    </row>
    <row r="21" spans="1:2" x14ac:dyDescent="0.2">
      <c r="A21" t="s">
        <v>12</v>
      </c>
      <c r="B21">
        <f>NORMSDIST(B18)</f>
        <v>0.79208539349572793</v>
      </c>
    </row>
    <row r="22" spans="1:2" x14ac:dyDescent="0.2">
      <c r="A22" t="s">
        <v>13</v>
      </c>
      <c r="B22">
        <f>NORMSDIST(B19)</f>
        <v>0.58217492571060125</v>
      </c>
    </row>
  </sheetData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 to Delay</vt:lpstr>
      <vt:lpstr>Option to expand</vt:lpstr>
      <vt:lpstr>Option to shut 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</dc:creator>
  <cp:lastModifiedBy>Rich, Steven</cp:lastModifiedBy>
  <dcterms:created xsi:type="dcterms:W3CDTF">2007-07-19T22:29:46Z</dcterms:created>
  <dcterms:modified xsi:type="dcterms:W3CDTF">2024-07-24T18:04:17Z</dcterms:modified>
</cp:coreProperties>
</file>