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ylor0-my.sharepoint.com/personal/steve_rich_baylor_edu/Documents/Documents/Teaching/2024 Fall/Notes and PLNs/"/>
    </mc:Choice>
  </mc:AlternateContent>
  <xr:revisionPtr revIDLastSave="0" documentId="8_{A1465BE4-A638-4680-A234-4A721B692402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" l="1"/>
  <c r="D26" i="1"/>
  <c r="D25" i="1"/>
  <c r="D24" i="1"/>
  <c r="D32" i="1"/>
  <c r="D31" i="1"/>
  <c r="D30" i="1"/>
  <c r="D29" i="1"/>
  <c r="D28" i="1"/>
  <c r="F32" i="1"/>
  <c r="R32" i="1"/>
  <c r="I32" i="1"/>
  <c r="S32" i="1" s="1"/>
  <c r="F29" i="1"/>
  <c r="I29" i="1" s="1"/>
  <c r="F26" i="1"/>
  <c r="R26" i="1" s="1"/>
  <c r="F27" i="1"/>
  <c r="I27" i="1"/>
  <c r="F28" i="1"/>
  <c r="I28" i="1" s="1"/>
  <c r="R28" i="1"/>
  <c r="F30" i="1"/>
  <c r="I30" i="1"/>
  <c r="F33" i="1"/>
  <c r="I33" i="1"/>
  <c r="E32" i="1"/>
  <c r="H32" i="1"/>
  <c r="E33" i="1"/>
  <c r="H33" i="1"/>
  <c r="A24" i="1"/>
  <c r="A25" i="1"/>
  <c r="A26" i="1" s="1"/>
  <c r="F24" i="1"/>
  <c r="I24" i="1" s="1"/>
  <c r="F23" i="1"/>
  <c r="R23" i="1" s="1"/>
  <c r="I23" i="1"/>
  <c r="S23" i="1" s="1"/>
  <c r="F25" i="1"/>
  <c r="I25" i="1"/>
  <c r="S25" i="1" s="1"/>
  <c r="F31" i="1"/>
  <c r="I31" i="1" s="1"/>
  <c r="R25" i="1"/>
  <c r="T23" i="1"/>
  <c r="Q24" i="1"/>
  <c r="Q23" i="1"/>
  <c r="E24" i="1"/>
  <c r="H24" i="1" s="1"/>
  <c r="K24" i="1" s="1"/>
  <c r="N24" i="1" s="1"/>
  <c r="N25" i="1" s="1"/>
  <c r="E23" i="1"/>
  <c r="H23" i="1" s="1"/>
  <c r="K23" i="1" s="1"/>
  <c r="E25" i="1"/>
  <c r="H25" i="1"/>
  <c r="K25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Q25" i="1"/>
  <c r="R30" i="1"/>
  <c r="R31" i="1"/>
  <c r="R27" i="1"/>
  <c r="S30" i="1"/>
  <c r="S33" i="1"/>
  <c r="R33" i="1"/>
  <c r="R29" i="1"/>
  <c r="S24" i="1" l="1"/>
  <c r="L24" i="1"/>
  <c r="O24" i="1" s="1"/>
  <c r="S29" i="1"/>
  <c r="K27" i="1"/>
  <c r="K26" i="1"/>
  <c r="N26" i="1" s="1"/>
  <c r="N27" i="1" s="1"/>
  <c r="S31" i="1"/>
  <c r="Q26" i="1"/>
  <c r="A27" i="1"/>
  <c r="S28" i="1"/>
  <c r="R24" i="1"/>
  <c r="S27" i="1"/>
  <c r="L25" i="1"/>
  <c r="L23" i="1"/>
  <c r="I26" i="1"/>
  <c r="O25" i="1" l="1"/>
  <c r="T24" i="1"/>
  <c r="S26" i="1"/>
  <c r="L26" i="1"/>
  <c r="Q27" i="1"/>
  <c r="A28" i="1"/>
  <c r="L27" i="1"/>
  <c r="Q28" i="1" l="1"/>
  <c r="A29" i="1"/>
  <c r="L28" i="1"/>
  <c r="K28" i="1"/>
  <c r="N28" i="1" s="1"/>
  <c r="T25" i="1"/>
  <c r="O26" i="1"/>
  <c r="T26" i="1" l="1"/>
  <c r="O27" i="1"/>
  <c r="Q29" i="1"/>
  <c r="A30" i="1"/>
  <c r="K29" i="1"/>
  <c r="N29" i="1" s="1"/>
  <c r="L29" i="1"/>
  <c r="L30" i="1" l="1"/>
  <c r="Q30" i="1"/>
  <c r="A31" i="1"/>
  <c r="K30" i="1"/>
  <c r="N30" i="1" s="1"/>
  <c r="O28" i="1"/>
  <c r="T27" i="1"/>
  <c r="O29" i="1" l="1"/>
  <c r="T28" i="1"/>
  <c r="Q31" i="1"/>
  <c r="A32" i="1"/>
  <c r="L31" i="1"/>
  <c r="K31" i="1"/>
  <c r="N31" i="1" s="1"/>
  <c r="A33" i="1" l="1"/>
  <c r="L32" i="1"/>
  <c r="K32" i="1"/>
  <c r="N32" i="1" s="1"/>
  <c r="Q32" i="1"/>
  <c r="T29" i="1"/>
  <c r="O30" i="1"/>
  <c r="T30" i="1" l="1"/>
  <c r="O31" i="1"/>
  <c r="Q33" i="1"/>
  <c r="L33" i="1"/>
  <c r="K33" i="1"/>
  <c r="N33" i="1" s="1"/>
  <c r="T31" i="1" l="1"/>
  <c r="O32" i="1"/>
  <c r="T32" i="1" l="1"/>
  <c r="O33" i="1"/>
  <c r="T33" i="1" s="1"/>
</calcChain>
</file>

<file path=xl/sharedStrings.xml><?xml version="1.0" encoding="utf-8"?>
<sst xmlns="http://schemas.openxmlformats.org/spreadsheetml/2006/main" count="28" uniqueCount="15">
  <si>
    <t>EBIT</t>
  </si>
  <si>
    <t>Tc</t>
  </si>
  <si>
    <t>Te</t>
  </si>
  <si>
    <t>Ti</t>
  </si>
  <si>
    <t>T*</t>
  </si>
  <si>
    <t>Prob</t>
  </si>
  <si>
    <t>Cert</t>
  </si>
  <si>
    <t>Uncert</t>
  </si>
  <si>
    <t>TxS</t>
  </si>
  <si>
    <t>CumTxS</t>
  </si>
  <si>
    <t>E(Tc)</t>
  </si>
  <si>
    <t>Interest</t>
  </si>
  <si>
    <t>E(TxSvngs)</t>
  </si>
  <si>
    <r>
      <t>E(</t>
    </r>
    <r>
      <rPr>
        <u/>
        <sz val="12"/>
        <rFont val="Symbol"/>
        <family val="1"/>
        <charset val="2"/>
      </rPr>
      <t>t</t>
    </r>
    <r>
      <rPr>
        <u/>
        <sz val="12"/>
        <rFont val="Times New Roman"/>
        <family val="1"/>
      </rPr>
      <t>c)</t>
    </r>
  </si>
  <si>
    <r>
      <t>t</t>
    </r>
    <r>
      <rPr>
        <u/>
        <sz val="12"/>
        <rFont val="Times New Roman"/>
        <family val="1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</si>
</sst>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8" formatCode="0.000000"/>
  </numFmts>
  <fonts count="5" x14ac:knownFonts="1">
    <font>
      <sz val="10"/>
      <name val="Arial"/>
    </font>
    <font>
      <sz val="8"/>
      <name val="Arial"/>
      <family val="2"/>
    </font>
    <font>
      <u/>
      <sz val="12"/>
      <name val="Symbol"/>
      <family val="1"/>
      <charset val="2"/>
    </font>
    <font>
      <u/>
      <sz val="12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2" fontId="0" fillId="0" borderId="0" xfId="0" applyNumberForma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4" fillId="0" borderId="0" xfId="0" applyNumberFormat="1" applyFont="1"/>
    <xf numFmtId="164" fontId="4" fillId="0" borderId="0" xfId="0" applyNumberFormat="1" applyFont="1"/>
    <xf numFmtId="2" fontId="4" fillId="0" borderId="0" xfId="0" applyNumberFormat="1" applyFont="1"/>
    <xf numFmtId="16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2006920415225"/>
          <c:y val="8.8414765766074224E-2"/>
          <c:w val="0.58996539792387548"/>
          <c:h val="0.65853756570593214"/>
        </c:manualLayout>
      </c:layout>
      <c:lineChart>
        <c:grouping val="standard"/>
        <c:varyColors val="0"/>
        <c:ser>
          <c:idx val="0"/>
          <c:order val="0"/>
          <c:tx>
            <c:v>Certainty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Sheet1!$A$23:$A$33</c:f>
              <c:numCache>
                <c:formatCode>General</c:formatCode>
                <c:ptCount val="11"/>
                <c:pt idx="0">
                  <c:v>0</c:v>
                </c:pt>
                <c:pt idx="1">
                  <c:v>5000</c:v>
                </c:pt>
                <c:pt idx="2">
                  <c:v>10000</c:v>
                </c:pt>
                <c:pt idx="3">
                  <c:v>15000</c:v>
                </c:pt>
                <c:pt idx="4">
                  <c:v>20000</c:v>
                </c:pt>
                <c:pt idx="5">
                  <c:v>25000</c:v>
                </c:pt>
                <c:pt idx="6">
                  <c:v>30000</c:v>
                </c:pt>
                <c:pt idx="7">
                  <c:v>35000</c:v>
                </c:pt>
                <c:pt idx="8">
                  <c:v>40000</c:v>
                </c:pt>
                <c:pt idx="9">
                  <c:v>45000</c:v>
                </c:pt>
                <c:pt idx="10">
                  <c:v>50000</c:v>
                </c:pt>
              </c:numCache>
            </c:numRef>
          </c:cat>
          <c:val>
            <c:numRef>
              <c:f>Sheet1!$N$23:$N$33</c:f>
              <c:numCache>
                <c:formatCode>0.00</c:formatCode>
                <c:ptCount val="11"/>
                <c:pt idx="0">
                  <c:v>0</c:v>
                </c:pt>
                <c:pt idx="1">
                  <c:v>1285.7142857142856</c:v>
                </c:pt>
                <c:pt idx="2">
                  <c:v>2571.4285714285711</c:v>
                </c:pt>
                <c:pt idx="3">
                  <c:v>3857.1428571428569</c:v>
                </c:pt>
                <c:pt idx="4">
                  <c:v>5142.8571428571422</c:v>
                </c:pt>
                <c:pt idx="5">
                  <c:v>6428.5714285714275</c:v>
                </c:pt>
                <c:pt idx="6">
                  <c:v>5714.2857142857119</c:v>
                </c:pt>
                <c:pt idx="7">
                  <c:v>4999.9999999999964</c:v>
                </c:pt>
                <c:pt idx="8">
                  <c:v>4285.7142857142808</c:v>
                </c:pt>
                <c:pt idx="9">
                  <c:v>3571.4285714285656</c:v>
                </c:pt>
                <c:pt idx="10">
                  <c:v>2857.1428571428505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D-42E6-A037-F6FE91F534FA}"/>
            </c:ext>
          </c:extLst>
        </c:ser>
        <c:ser>
          <c:idx val="1"/>
          <c:order val="1"/>
          <c:tx>
            <c:v>Risk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Sheet1!$A$23:$A$33</c:f>
              <c:numCache>
                <c:formatCode>General</c:formatCode>
                <c:ptCount val="11"/>
                <c:pt idx="0">
                  <c:v>0</c:v>
                </c:pt>
                <c:pt idx="1">
                  <c:v>5000</c:v>
                </c:pt>
                <c:pt idx="2">
                  <c:v>10000</c:v>
                </c:pt>
                <c:pt idx="3">
                  <c:v>15000</c:v>
                </c:pt>
                <c:pt idx="4">
                  <c:v>20000</c:v>
                </c:pt>
                <c:pt idx="5">
                  <c:v>25000</c:v>
                </c:pt>
                <c:pt idx="6">
                  <c:v>30000</c:v>
                </c:pt>
                <c:pt idx="7">
                  <c:v>35000</c:v>
                </c:pt>
                <c:pt idx="8">
                  <c:v>40000</c:v>
                </c:pt>
                <c:pt idx="9">
                  <c:v>45000</c:v>
                </c:pt>
                <c:pt idx="10">
                  <c:v>50000</c:v>
                </c:pt>
              </c:numCache>
            </c:numRef>
          </c:cat>
          <c:val>
            <c:numRef>
              <c:f>Sheet1!$O$23:$O$33</c:f>
              <c:numCache>
                <c:formatCode>0.00</c:formatCode>
                <c:ptCount val="11"/>
                <c:pt idx="0">
                  <c:v>0</c:v>
                </c:pt>
                <c:pt idx="1">
                  <c:v>1285.7142857142856</c:v>
                </c:pt>
                <c:pt idx="2">
                  <c:v>2571.4285714285711</c:v>
                </c:pt>
                <c:pt idx="3">
                  <c:v>3757.1428571428569</c:v>
                </c:pt>
                <c:pt idx="4">
                  <c:v>4742.8571428571422</c:v>
                </c:pt>
                <c:pt idx="5">
                  <c:v>5528.5714285714275</c:v>
                </c:pt>
                <c:pt idx="6">
                  <c:v>6014.2857142857119</c:v>
                </c:pt>
                <c:pt idx="7">
                  <c:v>6099.9999999999973</c:v>
                </c:pt>
                <c:pt idx="8">
                  <c:v>5785.7142857142817</c:v>
                </c:pt>
                <c:pt idx="9">
                  <c:v>5271.428571428567</c:v>
                </c:pt>
                <c:pt idx="10">
                  <c:v>4557.1428571428514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6D-42E6-A037-F6FE91F53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9797935"/>
        <c:axId val="1"/>
      </c:lineChart>
      <c:catAx>
        <c:axId val="14897979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Interest Expense ($)</a:t>
                </a:r>
              </a:p>
            </c:rich>
          </c:tx>
          <c:layout>
            <c:manualLayout>
              <c:xMode val="edge"/>
              <c:yMode val="edge"/>
              <c:x val="0.36332179930795849"/>
              <c:y val="0.865854938864349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Expected Tax Savings ($)</a:t>
                </a:r>
              </a:p>
            </c:rich>
          </c:tx>
          <c:layout>
            <c:manualLayout>
              <c:xMode val="edge"/>
              <c:yMode val="edge"/>
              <c:x val="2.768166089965398E-2"/>
              <c:y val="0.173780807886819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89797935"/>
        <c:crosses val="autoZero"/>
        <c:crossBetween val="midCat"/>
        <c:majorUnit val="5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525951557093424"/>
          <c:y val="0.34451283528583315"/>
          <c:w val="0.16089965397923878"/>
          <c:h val="0.149390563984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Graph #1: Known EBIT</a:t>
            </a:r>
          </a:p>
        </c:rich>
      </c:tx>
      <c:layout>
        <c:manualLayout>
          <c:xMode val="edge"/>
          <c:yMode val="edge"/>
          <c:x val="0.35962877030162416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5754060324826"/>
          <c:y val="0.20557491289198607"/>
          <c:w val="0.73549883990719256"/>
          <c:h val="0.56097560975609762"/>
        </c:manualLayout>
      </c:layout>
      <c:lineChart>
        <c:grouping val="standard"/>
        <c:varyColors val="0"/>
        <c:ser>
          <c:idx val="0"/>
          <c:order val="0"/>
          <c:tx>
            <c:v>Known EBIT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Sheet1!$A$23:$A$33</c:f>
              <c:numCache>
                <c:formatCode>General</c:formatCode>
                <c:ptCount val="11"/>
                <c:pt idx="0">
                  <c:v>0</c:v>
                </c:pt>
                <c:pt idx="1">
                  <c:v>5000</c:v>
                </c:pt>
                <c:pt idx="2">
                  <c:v>10000</c:v>
                </c:pt>
                <c:pt idx="3">
                  <c:v>15000</c:v>
                </c:pt>
                <c:pt idx="4">
                  <c:v>20000</c:v>
                </c:pt>
                <c:pt idx="5">
                  <c:v>25000</c:v>
                </c:pt>
                <c:pt idx="6">
                  <c:v>30000</c:v>
                </c:pt>
                <c:pt idx="7">
                  <c:v>35000</c:v>
                </c:pt>
                <c:pt idx="8">
                  <c:v>40000</c:v>
                </c:pt>
                <c:pt idx="9">
                  <c:v>45000</c:v>
                </c:pt>
                <c:pt idx="10">
                  <c:v>50000</c:v>
                </c:pt>
              </c:numCache>
            </c:numRef>
          </c:cat>
          <c:val>
            <c:numRef>
              <c:f>Sheet1!$N$23:$N$33</c:f>
              <c:numCache>
                <c:formatCode>0.00</c:formatCode>
                <c:ptCount val="11"/>
                <c:pt idx="0">
                  <c:v>0</c:v>
                </c:pt>
                <c:pt idx="1">
                  <c:v>1285.7142857142856</c:v>
                </c:pt>
                <c:pt idx="2">
                  <c:v>2571.4285714285711</c:v>
                </c:pt>
                <c:pt idx="3">
                  <c:v>3857.1428571428569</c:v>
                </c:pt>
                <c:pt idx="4">
                  <c:v>5142.8571428571422</c:v>
                </c:pt>
                <c:pt idx="5">
                  <c:v>6428.5714285714275</c:v>
                </c:pt>
                <c:pt idx="6">
                  <c:v>5714.2857142857119</c:v>
                </c:pt>
                <c:pt idx="7">
                  <c:v>4999.9999999999964</c:v>
                </c:pt>
                <c:pt idx="8">
                  <c:v>4285.7142857142808</c:v>
                </c:pt>
                <c:pt idx="9">
                  <c:v>3571.4285714285656</c:v>
                </c:pt>
                <c:pt idx="10">
                  <c:v>2857.1428571428505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4B-4958-9B7E-9095A47A1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9793615"/>
        <c:axId val="1"/>
      </c:lineChart>
      <c:catAx>
        <c:axId val="14897936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Interest Expense ($)</a:t>
                </a:r>
              </a:p>
            </c:rich>
          </c:tx>
          <c:layout>
            <c:manualLayout>
              <c:xMode val="edge"/>
              <c:yMode val="edge"/>
              <c:x val="0.44315545243619492"/>
              <c:y val="0.871080139372822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Cumulative Expected Tax Savings ($) per Year</a:t>
                </a:r>
              </a:p>
            </c:rich>
          </c:tx>
          <c:layout>
            <c:manualLayout>
              <c:xMode val="edge"/>
              <c:yMode val="edge"/>
              <c:x val="3.7122969837587005E-2"/>
              <c:y val="0.1916376306620209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89793615"/>
        <c:crosses val="autoZero"/>
        <c:crossBetween val="midCat"/>
        <c:majorUnit val="5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Graph #2: Uncertain EBIT</a:t>
            </a:r>
          </a:p>
        </c:rich>
      </c:tx>
      <c:layout>
        <c:manualLayout>
          <c:xMode val="edge"/>
          <c:yMode val="edge"/>
          <c:x val="0.34134615384615385"/>
          <c:y val="3.6764705882352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951923076923078"/>
          <c:y val="0.21691176470588236"/>
          <c:w val="0.72596153846153844"/>
          <c:h val="0.53676470588235292"/>
        </c:manualLayout>
      </c:layout>
      <c:lineChart>
        <c:grouping val="standard"/>
        <c:varyColors val="0"/>
        <c:ser>
          <c:idx val="1"/>
          <c:order val="0"/>
          <c:tx>
            <c:v>Uncertain EBIT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Sheet1!$A$23:$A$33</c:f>
              <c:numCache>
                <c:formatCode>General</c:formatCode>
                <c:ptCount val="11"/>
                <c:pt idx="0">
                  <c:v>0</c:v>
                </c:pt>
                <c:pt idx="1">
                  <c:v>5000</c:v>
                </c:pt>
                <c:pt idx="2">
                  <c:v>10000</c:v>
                </c:pt>
                <c:pt idx="3">
                  <c:v>15000</c:v>
                </c:pt>
                <c:pt idx="4">
                  <c:v>20000</c:v>
                </c:pt>
                <c:pt idx="5">
                  <c:v>25000</c:v>
                </c:pt>
                <c:pt idx="6">
                  <c:v>30000</c:v>
                </c:pt>
                <c:pt idx="7">
                  <c:v>35000</c:v>
                </c:pt>
                <c:pt idx="8">
                  <c:v>40000</c:v>
                </c:pt>
                <c:pt idx="9">
                  <c:v>45000</c:v>
                </c:pt>
                <c:pt idx="10">
                  <c:v>50000</c:v>
                </c:pt>
              </c:numCache>
            </c:numRef>
          </c:cat>
          <c:val>
            <c:numRef>
              <c:f>Sheet1!$O$23:$O$33</c:f>
              <c:numCache>
                <c:formatCode>0.00</c:formatCode>
                <c:ptCount val="11"/>
                <c:pt idx="0">
                  <c:v>0</c:v>
                </c:pt>
                <c:pt idx="1">
                  <c:v>1285.7142857142856</c:v>
                </c:pt>
                <c:pt idx="2">
                  <c:v>2571.4285714285711</c:v>
                </c:pt>
                <c:pt idx="3">
                  <c:v>3757.1428571428569</c:v>
                </c:pt>
                <c:pt idx="4">
                  <c:v>4742.8571428571422</c:v>
                </c:pt>
                <c:pt idx="5">
                  <c:v>5528.5714285714275</c:v>
                </c:pt>
                <c:pt idx="6">
                  <c:v>6014.2857142857119</c:v>
                </c:pt>
                <c:pt idx="7">
                  <c:v>6099.9999999999973</c:v>
                </c:pt>
                <c:pt idx="8">
                  <c:v>5785.7142857142817</c:v>
                </c:pt>
                <c:pt idx="9">
                  <c:v>5271.428571428567</c:v>
                </c:pt>
                <c:pt idx="10">
                  <c:v>4557.1428571428514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BD-4187-9FC6-5FCE038A2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90791919"/>
        <c:axId val="1"/>
      </c:lineChart>
      <c:catAx>
        <c:axId val="14907919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Interest Expense ($)</a:t>
                </a:r>
              </a:p>
            </c:rich>
          </c:tx>
          <c:layout>
            <c:manualLayout>
              <c:xMode val="edge"/>
              <c:yMode val="edge"/>
              <c:x val="0.44230769230769229"/>
              <c:y val="0.863970588235294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Expected Tax Savings ($) per Year</a:t>
                </a:r>
              </a:p>
            </c:rich>
          </c:tx>
          <c:layout>
            <c:manualLayout>
              <c:xMode val="edge"/>
              <c:yMode val="edge"/>
              <c:x val="3.8461538461538464E-2"/>
              <c:y val="0.176470588235294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90791919"/>
        <c:crosses val="autoZero"/>
        <c:crossBetween val="midCat"/>
        <c:majorUnit val="5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0</xdr:row>
      <xdr:rowOff>76200</xdr:rowOff>
    </xdr:from>
    <xdr:to>
      <xdr:col>14</xdr:col>
      <xdr:colOff>447675</xdr:colOff>
      <xdr:row>19</xdr:row>
      <xdr:rowOff>123825</xdr:rowOff>
    </xdr:to>
    <xdr:graphicFrame macro="">
      <xdr:nvGraphicFramePr>
        <xdr:cNvPr id="1043" name="Chart 1">
          <a:extLst>
            <a:ext uri="{FF2B5EF4-FFF2-40B4-BE49-F238E27FC236}">
              <a16:creationId xmlns:a16="http://schemas.microsoft.com/office/drawing/2014/main" id="{98DB0886-DD32-9F67-9E4A-984F94C01E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238125</xdr:colOff>
      <xdr:row>1</xdr:row>
      <xdr:rowOff>47625</xdr:rowOff>
    </xdr:from>
    <xdr:to>
      <xdr:col>22</xdr:col>
      <xdr:colOff>361950</xdr:colOff>
      <xdr:row>18</xdr:row>
      <xdr:rowOff>28575</xdr:rowOff>
    </xdr:to>
    <xdr:graphicFrame macro="">
      <xdr:nvGraphicFramePr>
        <xdr:cNvPr id="1044" name="Chart 2">
          <a:extLst>
            <a:ext uri="{FF2B5EF4-FFF2-40B4-BE49-F238E27FC236}">
              <a16:creationId xmlns:a16="http://schemas.microsoft.com/office/drawing/2014/main" id="{634EBEC4-1E95-EDFE-64B2-DA87350D5D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285750</xdr:colOff>
      <xdr:row>20</xdr:row>
      <xdr:rowOff>47625</xdr:rowOff>
    </xdr:from>
    <xdr:to>
      <xdr:col>26</xdr:col>
      <xdr:colOff>590550</xdr:colOff>
      <xdr:row>33</xdr:row>
      <xdr:rowOff>76200</xdr:rowOff>
    </xdr:to>
    <xdr:graphicFrame macro="">
      <xdr:nvGraphicFramePr>
        <xdr:cNvPr id="1045" name="Chart 3">
          <a:extLst>
            <a:ext uri="{FF2B5EF4-FFF2-40B4-BE49-F238E27FC236}">
              <a16:creationId xmlns:a16="http://schemas.microsoft.com/office/drawing/2014/main" id="{87101F9F-95B0-CBDA-2E24-310BDE55D1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0.5591</cdr:x>
      <cdr:y>0.40951</cdr:y>
    </cdr:from>
    <cdr:to>
      <cdr:x>0.55983</cdr:x>
      <cdr:y>0.7669</cdr:y>
    </cdr:to>
    <cdr:sp macro="" textlink="">
      <cdr:nvSpPr>
        <cdr:cNvPr id="2060" name="Line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303758" y="1126530"/>
          <a:ext cx="3014" cy="98040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0.2404</cdr:x>
      <cdr:y>0.28474</cdr:y>
    </cdr:from>
    <cdr:to>
      <cdr:x>0.52369</cdr:x>
      <cdr:y>0.38537</cdr:y>
    </cdr:to>
    <cdr:sp macro="" textlink="">
      <cdr:nvSpPr>
        <cdr:cNvPr id="206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92380" y="784282"/>
          <a:ext cx="1165669" cy="27604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lnSpc>
              <a:spcPts val="9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Slope = .25714</a:t>
          </a:r>
        </a:p>
        <a:p xmlns:a="http://schemas.openxmlformats.org/drawingml/2006/main">
          <a:pPr algn="l" rtl="0">
            <a:lnSpc>
              <a:spcPts val="9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0.40989</cdr:x>
      <cdr:y>0.36486</cdr:y>
    </cdr:from>
    <cdr:to>
      <cdr:x>0.48193</cdr:x>
      <cdr:y>0.45487</cdr:y>
    </cdr:to>
    <cdr:sp macro="" textlink="">
      <cdr:nvSpPr>
        <cdr:cNvPr id="2062" name="Line 1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689772" y="1004062"/>
          <a:ext cx="296441" cy="24692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0.67852</cdr:x>
      <cdr:y>0.26423</cdr:y>
    </cdr:from>
    <cdr:to>
      <cdr:x>0.96107</cdr:x>
      <cdr:y>0.36365</cdr:y>
    </cdr:to>
    <cdr:sp macro="" textlink="">
      <cdr:nvSpPr>
        <cdr:cNvPr id="20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5148" y="728013"/>
          <a:ext cx="1162655" cy="27273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lnSpc>
              <a:spcPts val="8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Slope = -.1429</a:t>
          </a:r>
        </a:p>
        <a:p xmlns:a="http://schemas.openxmlformats.org/drawingml/2006/main">
          <a:pPr algn="l" rtl="0">
            <a:lnSpc>
              <a:spcPts val="9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0.62064</cdr:x>
      <cdr:y>0.36486</cdr:y>
    </cdr:from>
    <cdr:to>
      <cdr:x>0.68878</cdr:x>
      <cdr:y>0.42012</cdr:y>
    </cdr:to>
    <cdr:sp macro="" textlink="">
      <cdr:nvSpPr>
        <cdr:cNvPr id="2064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556989" y="1004062"/>
          <a:ext cx="280364" cy="15159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0.71008</cdr:x>
      <cdr:y>0.30882</cdr:y>
    </cdr:from>
    <cdr:to>
      <cdr:x>0.71394</cdr:x>
      <cdr:y>0.73625</cdr:y>
    </cdr:to>
    <cdr:sp macro="" textlink="">
      <cdr:nvSpPr>
        <cdr:cNvPr id="307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813605" y="800100"/>
          <a:ext cx="15320" cy="110738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workbookViewId="0">
      <selection activeCell="X6" sqref="X6"/>
    </sheetView>
  </sheetViews>
  <sheetFormatPr defaultRowHeight="12.75" x14ac:dyDescent="0.2"/>
  <cols>
    <col min="1" max="1" width="7" bestFit="1" customWidth="1"/>
    <col min="2" max="2" width="5" bestFit="1" customWidth="1"/>
    <col min="3" max="3" width="6.42578125" bestFit="1" customWidth="1"/>
    <col min="4" max="4" width="4.28515625" customWidth="1"/>
    <col min="5" max="5" width="5" bestFit="1" customWidth="1"/>
    <col min="6" max="6" width="8.5703125" bestFit="1" customWidth="1"/>
    <col min="7" max="7" width="4" customWidth="1"/>
    <col min="8" max="9" width="8.140625" bestFit="1" customWidth="1"/>
    <col min="10" max="10" width="4" customWidth="1"/>
    <col min="11" max="12" width="7.5703125" bestFit="1" customWidth="1"/>
    <col min="13" max="13" width="4.140625" customWidth="1"/>
    <col min="14" max="15" width="9.5703125" bestFit="1" customWidth="1"/>
    <col min="16" max="16" width="4.140625" customWidth="1"/>
    <col min="17" max="17" width="8.42578125" customWidth="1"/>
    <col min="18" max="18" width="8.42578125" bestFit="1" customWidth="1"/>
    <col min="19" max="19" width="9.28515625" bestFit="1" customWidth="1"/>
    <col min="20" max="20" width="11.140625" bestFit="1" customWidth="1"/>
  </cols>
  <sheetData>
    <row r="1" spans="1:2" x14ac:dyDescent="0.2">
      <c r="A1" t="s">
        <v>1</v>
      </c>
      <c r="B1">
        <v>0.35</v>
      </c>
    </row>
    <row r="2" spans="1:2" x14ac:dyDescent="0.2">
      <c r="A2" t="s">
        <v>2</v>
      </c>
      <c r="B2">
        <v>0.2</v>
      </c>
    </row>
    <row r="3" spans="1:2" x14ac:dyDescent="0.2">
      <c r="A3" t="s">
        <v>3</v>
      </c>
      <c r="B3">
        <v>0.3</v>
      </c>
    </row>
    <row r="21" spans="1:20" x14ac:dyDescent="0.2">
      <c r="B21" t="s">
        <v>6</v>
      </c>
      <c r="C21" t="s">
        <v>7</v>
      </c>
      <c r="E21" t="s">
        <v>6</v>
      </c>
      <c r="F21" t="s">
        <v>7</v>
      </c>
      <c r="H21" t="s">
        <v>6</v>
      </c>
      <c r="I21" t="s">
        <v>7</v>
      </c>
      <c r="K21" t="s">
        <v>6</v>
      </c>
      <c r="L21" t="s">
        <v>7</v>
      </c>
      <c r="N21" t="s">
        <v>6</v>
      </c>
      <c r="O21" t="s">
        <v>7</v>
      </c>
    </row>
    <row r="22" spans="1:20" ht="15.75" x14ac:dyDescent="0.25">
      <c r="A22" t="s">
        <v>0</v>
      </c>
      <c r="B22" t="s">
        <v>5</v>
      </c>
      <c r="C22" t="s">
        <v>5</v>
      </c>
      <c r="E22" t="s">
        <v>1</v>
      </c>
      <c r="F22" t="s">
        <v>10</v>
      </c>
      <c r="H22" t="s">
        <v>4</v>
      </c>
      <c r="I22" t="s">
        <v>4</v>
      </c>
      <c r="K22" t="s">
        <v>8</v>
      </c>
      <c r="L22" t="s">
        <v>8</v>
      </c>
      <c r="N22" t="s">
        <v>9</v>
      </c>
      <c r="O22" t="s">
        <v>9</v>
      </c>
      <c r="Q22" s="4" t="s">
        <v>11</v>
      </c>
      <c r="R22" s="4" t="s">
        <v>13</v>
      </c>
      <c r="S22" s="3" t="s">
        <v>14</v>
      </c>
      <c r="T22" s="4" t="s">
        <v>12</v>
      </c>
    </row>
    <row r="23" spans="1:20" ht="15.75" x14ac:dyDescent="0.25">
      <c r="A23">
        <v>0</v>
      </c>
      <c r="B23">
        <v>1</v>
      </c>
      <c r="C23" s="2">
        <v>1</v>
      </c>
      <c r="E23">
        <f>B23*B$1</f>
        <v>0.35</v>
      </c>
      <c r="F23" s="8">
        <f>C23*B$1</f>
        <v>0.35</v>
      </c>
      <c r="H23" s="1">
        <f>1-(1-E23)*(1-B$2)/(1-B$3)</f>
        <v>0.25714285714285712</v>
      </c>
      <c r="I23" s="1">
        <f>1-(1-F23)*(1-B$2)/(1-B$3)</f>
        <v>0.25714285714285712</v>
      </c>
      <c r="K23" s="2">
        <f>H23*A23</f>
        <v>0</v>
      </c>
      <c r="L23" s="2">
        <f>I23*A23</f>
        <v>0</v>
      </c>
      <c r="M23" s="2"/>
      <c r="N23" s="2">
        <v>0</v>
      </c>
      <c r="O23" s="2">
        <v>0</v>
      </c>
      <c r="Q23" s="5">
        <f>A23</f>
        <v>0</v>
      </c>
      <c r="R23" s="6">
        <f>F23</f>
        <v>0.35</v>
      </c>
      <c r="S23" s="6">
        <f>I23</f>
        <v>0.25714285714285712</v>
      </c>
      <c r="T23" s="7">
        <f>O23</f>
        <v>0</v>
      </c>
    </row>
    <row r="24" spans="1:20" ht="15.75" x14ac:dyDescent="0.25">
      <c r="A24">
        <f>A23+5000</f>
        <v>5000</v>
      </c>
      <c r="B24">
        <v>1</v>
      </c>
      <c r="C24" s="2">
        <v>1</v>
      </c>
      <c r="D24" s="2">
        <f t="shared" ref="D24:D32" si="0">C24-C25</f>
        <v>0</v>
      </c>
      <c r="E24">
        <f t="shared" ref="E24:E31" si="1">B24*B$1</f>
        <v>0.35</v>
      </c>
      <c r="F24" s="8">
        <f t="shared" ref="F24:F31" si="2">C24*B$1</f>
        <v>0.35</v>
      </c>
      <c r="H24" s="1">
        <f t="shared" ref="H24:H31" si="3">1-(1-E24)*(1-B$2)/(1-B$3)</f>
        <v>0.25714285714285712</v>
      </c>
      <c r="I24" s="1">
        <f t="shared" ref="I24:I31" si="4">1-(1-F24)*(1-B$2)/(1-B$3)</f>
        <v>0.25714285714285712</v>
      </c>
      <c r="K24" s="2">
        <f>H24*(A24-A23)</f>
        <v>1285.7142857142856</v>
      </c>
      <c r="L24" s="2">
        <f>I24*(A24-A23)</f>
        <v>1285.7142857142856</v>
      </c>
      <c r="M24" s="2"/>
      <c r="N24" s="2">
        <f>N23+K24</f>
        <v>1285.7142857142856</v>
      </c>
      <c r="O24" s="2">
        <f>O23+L24</f>
        <v>1285.7142857142856</v>
      </c>
      <c r="Q24" s="5">
        <f t="shared" ref="Q24:Q31" si="5">A24</f>
        <v>5000</v>
      </c>
      <c r="R24" s="6">
        <f t="shared" ref="R24:R31" si="6">F24</f>
        <v>0.35</v>
      </c>
      <c r="S24" s="6">
        <f t="shared" ref="S24:S31" si="7">I24</f>
        <v>0.25714285714285712</v>
      </c>
      <c r="T24" s="7">
        <f t="shared" ref="T24:T31" si="8">O24</f>
        <v>1285.7142857142856</v>
      </c>
    </row>
    <row r="25" spans="1:20" ht="15.75" x14ac:dyDescent="0.25">
      <c r="A25">
        <f t="shared" ref="A25:A31" si="9">A24+5000</f>
        <v>10000</v>
      </c>
      <c r="B25">
        <v>1</v>
      </c>
      <c r="C25" s="2">
        <v>1</v>
      </c>
      <c r="D25" s="2">
        <f t="shared" si="0"/>
        <v>5.0000000000000044E-2</v>
      </c>
      <c r="E25">
        <f t="shared" si="1"/>
        <v>0.35</v>
      </c>
      <c r="F25" s="8">
        <f t="shared" si="2"/>
        <v>0.35</v>
      </c>
      <c r="H25" s="1">
        <f t="shared" si="3"/>
        <v>0.25714285714285712</v>
      </c>
      <c r="I25" s="1">
        <f t="shared" si="4"/>
        <v>0.25714285714285712</v>
      </c>
      <c r="K25" s="2">
        <f t="shared" ref="K25:K31" si="10">H25*(A25-A24)</f>
        <v>1285.7142857142856</v>
      </c>
      <c r="L25" s="2">
        <f t="shared" ref="L25:L31" si="11">I25*(A25-A24)</f>
        <v>1285.7142857142856</v>
      </c>
      <c r="M25" s="2"/>
      <c r="N25" s="2">
        <f t="shared" ref="N25:N31" si="12">N24+K25</f>
        <v>2571.4285714285711</v>
      </c>
      <c r="O25" s="2">
        <f t="shared" ref="O25:O31" si="13">O24+L25</f>
        <v>2571.4285714285711</v>
      </c>
      <c r="Q25" s="5">
        <f t="shared" si="5"/>
        <v>10000</v>
      </c>
      <c r="R25" s="6">
        <f t="shared" si="6"/>
        <v>0.35</v>
      </c>
      <c r="S25" s="6">
        <f t="shared" si="7"/>
        <v>0.25714285714285712</v>
      </c>
      <c r="T25" s="7">
        <f t="shared" si="8"/>
        <v>2571.4285714285711</v>
      </c>
    </row>
    <row r="26" spans="1:20" ht="15.75" x14ac:dyDescent="0.25">
      <c r="A26">
        <f t="shared" si="9"/>
        <v>15000</v>
      </c>
      <c r="B26">
        <v>1</v>
      </c>
      <c r="C26" s="2">
        <v>0.95</v>
      </c>
      <c r="D26" s="2">
        <f t="shared" si="0"/>
        <v>9.9999999999999978E-2</v>
      </c>
      <c r="E26">
        <f t="shared" si="1"/>
        <v>0.35</v>
      </c>
      <c r="F26" s="8">
        <f t="shared" si="2"/>
        <v>0.33249999999999996</v>
      </c>
      <c r="H26" s="1">
        <f t="shared" si="3"/>
        <v>0.25714285714285712</v>
      </c>
      <c r="I26" s="1">
        <f t="shared" si="4"/>
        <v>0.2371428571428571</v>
      </c>
      <c r="K26" s="2">
        <f t="shared" si="10"/>
        <v>1285.7142857142856</v>
      </c>
      <c r="L26" s="2">
        <f t="shared" si="11"/>
        <v>1185.7142857142856</v>
      </c>
      <c r="M26" s="2"/>
      <c r="N26" s="2">
        <f t="shared" si="12"/>
        <v>3857.1428571428569</v>
      </c>
      <c r="O26" s="2">
        <f t="shared" si="13"/>
        <v>3757.1428571428569</v>
      </c>
      <c r="Q26" s="5">
        <f t="shared" si="5"/>
        <v>15000</v>
      </c>
      <c r="R26" s="6">
        <f t="shared" si="6"/>
        <v>0.33249999999999996</v>
      </c>
      <c r="S26" s="6">
        <f t="shared" si="7"/>
        <v>0.2371428571428571</v>
      </c>
      <c r="T26" s="7">
        <f t="shared" si="8"/>
        <v>3757.1428571428569</v>
      </c>
    </row>
    <row r="27" spans="1:20" ht="15.75" x14ac:dyDescent="0.25">
      <c r="A27">
        <f t="shared" si="9"/>
        <v>20000</v>
      </c>
      <c r="B27">
        <v>1</v>
      </c>
      <c r="C27" s="2">
        <v>0.85</v>
      </c>
      <c r="D27" s="2">
        <f t="shared" si="0"/>
        <v>9.9999999999999978E-2</v>
      </c>
      <c r="E27">
        <f t="shared" si="1"/>
        <v>0.35</v>
      </c>
      <c r="F27" s="8">
        <f t="shared" si="2"/>
        <v>0.29749999999999999</v>
      </c>
      <c r="H27" s="1">
        <f t="shared" si="3"/>
        <v>0.25714285714285712</v>
      </c>
      <c r="I27" s="1">
        <f t="shared" si="4"/>
        <v>0.19714285714285706</v>
      </c>
      <c r="K27" s="2">
        <f t="shared" si="10"/>
        <v>1285.7142857142856</v>
      </c>
      <c r="L27" s="2">
        <f t="shared" si="11"/>
        <v>985.71428571428532</v>
      </c>
      <c r="M27" s="2"/>
      <c r="N27" s="2">
        <f t="shared" si="12"/>
        <v>5142.8571428571422</v>
      </c>
      <c r="O27" s="2">
        <f t="shared" si="13"/>
        <v>4742.8571428571422</v>
      </c>
      <c r="Q27" s="5">
        <f t="shared" si="5"/>
        <v>20000</v>
      </c>
      <c r="R27" s="6">
        <f t="shared" si="6"/>
        <v>0.29749999999999999</v>
      </c>
      <c r="S27" s="6">
        <f t="shared" si="7"/>
        <v>0.19714285714285706</v>
      </c>
      <c r="T27" s="7">
        <f t="shared" si="8"/>
        <v>4742.8571428571422</v>
      </c>
    </row>
    <row r="28" spans="1:20" ht="15.75" x14ac:dyDescent="0.25">
      <c r="A28">
        <f t="shared" si="9"/>
        <v>25000</v>
      </c>
      <c r="B28">
        <v>1</v>
      </c>
      <c r="C28" s="2">
        <v>0.75</v>
      </c>
      <c r="D28" s="2">
        <f t="shared" si="0"/>
        <v>0.15000000000000002</v>
      </c>
      <c r="E28">
        <f t="shared" si="1"/>
        <v>0.35</v>
      </c>
      <c r="F28" s="8">
        <f t="shared" si="2"/>
        <v>0.26249999999999996</v>
      </c>
      <c r="H28" s="1">
        <f t="shared" si="3"/>
        <v>0.25714285714285712</v>
      </c>
      <c r="I28" s="1">
        <f t="shared" si="4"/>
        <v>0.15714285714285703</v>
      </c>
      <c r="K28" s="2">
        <f t="shared" si="10"/>
        <v>1285.7142857142856</v>
      </c>
      <c r="L28" s="2">
        <f t="shared" si="11"/>
        <v>785.7142857142851</v>
      </c>
      <c r="M28" s="2"/>
      <c r="N28" s="2">
        <f t="shared" si="12"/>
        <v>6428.5714285714275</v>
      </c>
      <c r="O28" s="2">
        <f t="shared" si="13"/>
        <v>5528.5714285714275</v>
      </c>
      <c r="Q28" s="5">
        <f t="shared" si="5"/>
        <v>25000</v>
      </c>
      <c r="R28" s="6">
        <f t="shared" si="6"/>
        <v>0.26249999999999996</v>
      </c>
      <c r="S28" s="6">
        <f t="shared" si="7"/>
        <v>0.15714285714285703</v>
      </c>
      <c r="T28" s="7">
        <f t="shared" si="8"/>
        <v>5528.5714285714275</v>
      </c>
    </row>
    <row r="29" spans="1:20" ht="15.75" x14ac:dyDescent="0.25">
      <c r="A29">
        <f t="shared" si="9"/>
        <v>30000</v>
      </c>
      <c r="B29">
        <v>0</v>
      </c>
      <c r="C29" s="2">
        <v>0.6</v>
      </c>
      <c r="D29" s="2">
        <f t="shared" si="0"/>
        <v>0.19999999999999996</v>
      </c>
      <c r="E29">
        <f t="shared" si="1"/>
        <v>0</v>
      </c>
      <c r="F29" s="8">
        <f t="shared" si="2"/>
        <v>0.21</v>
      </c>
      <c r="H29" s="1">
        <f t="shared" si="3"/>
        <v>-0.14285714285714302</v>
      </c>
      <c r="I29" s="1">
        <f t="shared" si="4"/>
        <v>9.7142857142856864E-2</v>
      </c>
      <c r="K29" s="2">
        <f t="shared" si="10"/>
        <v>-714.28571428571513</v>
      </c>
      <c r="L29" s="2">
        <f t="shared" si="11"/>
        <v>485.7142857142843</v>
      </c>
      <c r="M29" s="2"/>
      <c r="N29" s="2">
        <f t="shared" si="12"/>
        <v>5714.2857142857119</v>
      </c>
      <c r="O29" s="2">
        <f t="shared" si="13"/>
        <v>6014.2857142857119</v>
      </c>
      <c r="Q29" s="5">
        <f t="shared" si="5"/>
        <v>30000</v>
      </c>
      <c r="R29" s="6">
        <f t="shared" si="6"/>
        <v>0.21</v>
      </c>
      <c r="S29" s="6">
        <f t="shared" si="7"/>
        <v>9.7142857142856864E-2</v>
      </c>
      <c r="T29" s="7">
        <f t="shared" si="8"/>
        <v>6014.2857142857119</v>
      </c>
    </row>
    <row r="30" spans="1:20" ht="15.75" x14ac:dyDescent="0.25">
      <c r="A30">
        <f t="shared" si="9"/>
        <v>35000</v>
      </c>
      <c r="B30">
        <v>0</v>
      </c>
      <c r="C30" s="2">
        <v>0.4</v>
      </c>
      <c r="D30" s="2">
        <f t="shared" si="0"/>
        <v>0.2</v>
      </c>
      <c r="E30">
        <f t="shared" si="1"/>
        <v>0</v>
      </c>
      <c r="F30" s="8">
        <f t="shared" si="2"/>
        <v>0.13999999999999999</v>
      </c>
      <c r="H30" s="1">
        <f t="shared" si="3"/>
        <v>-0.14285714285714302</v>
      </c>
      <c r="I30" s="1">
        <f t="shared" si="4"/>
        <v>1.7142857142857015E-2</v>
      </c>
      <c r="K30" s="2">
        <f t="shared" si="10"/>
        <v>-714.28571428571513</v>
      </c>
      <c r="L30" s="2">
        <f t="shared" si="11"/>
        <v>85.714285714285083</v>
      </c>
      <c r="M30" s="2"/>
      <c r="N30" s="2">
        <f t="shared" si="12"/>
        <v>4999.9999999999964</v>
      </c>
      <c r="O30" s="2">
        <f t="shared" si="13"/>
        <v>6099.9999999999973</v>
      </c>
      <c r="Q30" s="5">
        <f t="shared" si="5"/>
        <v>35000</v>
      </c>
      <c r="R30" s="6">
        <f t="shared" si="6"/>
        <v>0.13999999999999999</v>
      </c>
      <c r="S30" s="6">
        <f t="shared" si="7"/>
        <v>1.7142857142857015E-2</v>
      </c>
      <c r="T30" s="7">
        <f t="shared" si="8"/>
        <v>6099.9999999999973</v>
      </c>
    </row>
    <row r="31" spans="1:20" ht="15.75" x14ac:dyDescent="0.25">
      <c r="A31">
        <f t="shared" si="9"/>
        <v>40000</v>
      </c>
      <c r="B31">
        <v>0</v>
      </c>
      <c r="C31" s="2">
        <v>0.2</v>
      </c>
      <c r="D31" s="2">
        <f t="shared" si="0"/>
        <v>0.1</v>
      </c>
      <c r="E31">
        <f t="shared" si="1"/>
        <v>0</v>
      </c>
      <c r="F31" s="8">
        <f t="shared" si="2"/>
        <v>6.9999999999999993E-2</v>
      </c>
      <c r="H31" s="1">
        <f t="shared" si="3"/>
        <v>-0.14285714285714302</v>
      </c>
      <c r="I31" s="1">
        <f t="shared" si="4"/>
        <v>-6.2857142857143167E-2</v>
      </c>
      <c r="K31" s="2">
        <f t="shared" si="10"/>
        <v>-714.28571428571513</v>
      </c>
      <c r="L31" s="2">
        <f t="shared" si="11"/>
        <v>-314.28571428571581</v>
      </c>
      <c r="M31" s="2"/>
      <c r="N31" s="2">
        <f t="shared" si="12"/>
        <v>4285.7142857142808</v>
      </c>
      <c r="O31" s="2">
        <f t="shared" si="13"/>
        <v>5785.7142857142817</v>
      </c>
      <c r="Q31" s="5">
        <f t="shared" si="5"/>
        <v>40000</v>
      </c>
      <c r="R31" s="6">
        <f t="shared" si="6"/>
        <v>6.9999999999999993E-2</v>
      </c>
      <c r="S31" s="6">
        <f t="shared" si="7"/>
        <v>-6.2857142857143167E-2</v>
      </c>
      <c r="T31" s="7">
        <f t="shared" si="8"/>
        <v>5785.7142857142817</v>
      </c>
    </row>
    <row r="32" spans="1:20" ht="15.75" x14ac:dyDescent="0.25">
      <c r="A32">
        <f>A31+5000</f>
        <v>45000</v>
      </c>
      <c r="B32">
        <v>0</v>
      </c>
      <c r="C32" s="2">
        <v>0.1</v>
      </c>
      <c r="D32" s="2">
        <f t="shared" si="0"/>
        <v>0.1</v>
      </c>
      <c r="E32">
        <f>B32*B$1</f>
        <v>0</v>
      </c>
      <c r="F32" s="8">
        <f>C32*B$1</f>
        <v>3.4999999999999996E-2</v>
      </c>
      <c r="H32" s="1">
        <f>1-(1-E32)*(1-B$2)/(1-B$3)</f>
        <v>-0.14285714285714302</v>
      </c>
      <c r="I32" s="1">
        <f>1-(1-F32)*(1-B$2)/(1-B$3)</f>
        <v>-0.10285714285714298</v>
      </c>
      <c r="K32" s="2">
        <f>H32*(A32-A31)</f>
        <v>-714.28571428571513</v>
      </c>
      <c r="L32" s="2">
        <f>I32*(A32-A31)</f>
        <v>-514.2857142857149</v>
      </c>
      <c r="M32" s="2"/>
      <c r="N32" s="2">
        <f>N31+K32</f>
        <v>3571.4285714285656</v>
      </c>
      <c r="O32" s="2">
        <f>O31+L32</f>
        <v>5271.428571428567</v>
      </c>
      <c r="Q32" s="5">
        <f>A32</f>
        <v>45000</v>
      </c>
      <c r="R32" s="6">
        <f>F32</f>
        <v>3.4999999999999996E-2</v>
      </c>
      <c r="S32" s="6">
        <f>I32</f>
        <v>-0.10285714285714298</v>
      </c>
      <c r="T32" s="7">
        <f>O32</f>
        <v>5271.428571428567</v>
      </c>
    </row>
    <row r="33" spans="1:20" ht="15.75" x14ac:dyDescent="0.25">
      <c r="A33">
        <f>A32+5000</f>
        <v>50000</v>
      </c>
      <c r="B33">
        <v>0</v>
      </c>
      <c r="C33" s="2">
        <v>0</v>
      </c>
      <c r="E33">
        <f>B33*B$1</f>
        <v>0</v>
      </c>
      <c r="F33" s="8">
        <f>C33*B$1</f>
        <v>0</v>
      </c>
      <c r="H33" s="1">
        <f>1-(1-E33)*(1-B$2)/(1-B$3)</f>
        <v>-0.14285714285714302</v>
      </c>
      <c r="I33" s="1">
        <f>1-(1-F33)*(1-B$2)/(1-B$3)</f>
        <v>-0.14285714285714302</v>
      </c>
      <c r="K33" s="2">
        <f>H33*(A33-A32)</f>
        <v>-714.28571428571513</v>
      </c>
      <c r="L33" s="2">
        <f>I33*(A33-A32)</f>
        <v>-714.28571428571513</v>
      </c>
      <c r="M33" s="2"/>
      <c r="N33" s="2">
        <f>N32+K33</f>
        <v>2857.1428571428505</v>
      </c>
      <c r="O33" s="2">
        <f>O32+L33</f>
        <v>4557.1428571428514</v>
      </c>
      <c r="Q33" s="5">
        <f>A33</f>
        <v>50000</v>
      </c>
      <c r="R33" s="6">
        <f>F33</f>
        <v>0</v>
      </c>
      <c r="S33" s="6">
        <f>I33</f>
        <v>-0.14285714285714302</v>
      </c>
      <c r="T33" s="7">
        <f>O33</f>
        <v>4557.1428571428514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Rich, Steven</cp:lastModifiedBy>
  <dcterms:created xsi:type="dcterms:W3CDTF">2008-01-07T16:40:25Z</dcterms:created>
  <dcterms:modified xsi:type="dcterms:W3CDTF">2024-06-25T21:32:31Z</dcterms:modified>
</cp:coreProperties>
</file>