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<sst xmlns="http://schemas.openxmlformats.org/spreadsheetml/2006/main" count="22" uniqueCount="21">
  <si>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Current Ratio</t>
  </si>
  <si>
    <t>Firm Liquidity</t>
  </si>
  <si>
    <t>Acid-Test Ratio</t>
  </si>
  <si>
    <t>Inventory Turnover</t>
  </si>
  <si>
    <t>Operating Profitability</t>
  </si>
  <si>
    <t>Operating Profit Margin</t>
  </si>
  <si>
    <t>Total Asset Turnover</t>
  </si>
  <si>
    <t>Accounts Recievable Turnover</t>
  </si>
  <si>
    <t xml:space="preserve">Inventory Turnover </t>
  </si>
  <si>
    <t xml:space="preserve">cost of goods sold / inventory </t>
  </si>
  <si>
    <t>(current assets-inventories) / current liabilities</t>
  </si>
  <si>
    <t>credit sales / accounts recievable</t>
  </si>
  <si>
    <t>operating income / sales</t>
  </si>
  <si>
    <t>sales / total assets</t>
  </si>
  <si>
    <t>sales / accounts recievables</t>
  </si>
  <si>
    <t>cost of goods sold / inventory</t>
  </si>
  <si>
    <t>Ratio</t>
  </si>
  <si>
    <t>Formula</t>
  </si>
  <si>
    <t>Enesco</t>
  </si>
  <si>
    <t>Department 56</t>
  </si>
  <si>
    <t xml:space="preserve">current assets / current liabilities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</si>
</sst>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6.28125" style="0" bestFit="1" customWidth="1"/>
    <col min="2" max="2" width="38.28125" style="0" bestFit="1" customWidth="1"/>
    <col min="3" max="3" width="14.57421875" style="0" customWidth="1"/>
    <col min="4" max="4" width="10.421875" style="0" customWidth="1"/>
    <col min="7" max="7" width="9.8515625" style="0" customWidth="1"/>
    <col min="8" max="8" width="15.57421875" style="0" customWidth="1"/>
    <col min="9" max="9" width="12.28125" style="0" customWidth="1"/>
  </cols>
  <sheetData>
    <row r="2" spans="4:8" ht="23.25">
      <c r="D2" s="2" t="s">
        <v>18</v>
      </c>
      <c r="H2" s="2" t="s">
        <v>19</v>
      </c>
    </row>
    <row r="3" spans="1:4" ht="12.75">
      <c r="A3" s="1" t="s">
        <v>16</v>
      </c>
      <c r="B3" s="1" t="s">
        <v>17</v>
      </c>
      <c r="C3" s="1"/>
      <c r="D3" s="1"/>
    </row>
    <row r="4" spans="3:9" ht="15.75">
      <c r="C4" s="3">
        <v>2002</v>
      </c>
      <c r="D4" s="3">
        <v>2003</v>
      </c>
      <c r="E4" s="3">
        <v>2004</v>
      </c>
      <c r="F4" s="3"/>
      <c r="G4" s="3">
        <v>2002</v>
      </c>
      <c r="H4" s="3">
        <v>2003</v>
      </c>
      <c r="I4" s="3">
        <v>2004</v>
      </c>
    </row>
    <row r="5" spans="1:10" ht="12.75">
      <c r="A5" s="1" t="s">
        <v>1</v>
      </c>
      <c r="C5" s="4"/>
      <c r="D5" s="4"/>
      <c r="E5" s="4"/>
      <c r="F5" s="4"/>
      <c r="G5" s="4"/>
      <c r="H5" s="4"/>
      <c r="I5" s="4"/>
      <c r="J5" s="4"/>
    </row>
    <row r="6" spans="1:10" ht="12.75">
      <c r="A6" t="s">
        <v>0</v>
      </c>
      <c r="B6" t="s">
        <v>20</v>
      </c>
      <c r="C6" s="4">
        <f>130176/54077</f>
        <v>2.407234129112192</v>
      </c>
      <c r="D6" s="4">
        <f>145915/51564</f>
        <v>2.82978434566752</v>
      </c>
      <c r="E6" s="4">
        <f>154773/74778</f>
        <v>2.0697665088662442</v>
      </c>
      <c r="F6" s="4"/>
      <c r="G6" s="4">
        <f>98.5/27</f>
        <v>3.6481481481481484</v>
      </c>
      <c r="H6" s="4">
        <f>69.8/20.2</f>
        <v>3.4554455445544554</v>
      </c>
      <c r="I6" s="4">
        <f>96.6/15.3</f>
        <v>6.313725490196078</v>
      </c>
      <c r="J6" s="4"/>
    </row>
    <row r="7" spans="1:10" ht="12.75">
      <c r="A7" t="s">
        <v>2</v>
      </c>
      <c r="B7" t="s">
        <v>10</v>
      </c>
      <c r="C7" s="4">
        <f>(130176-48334)/54077</f>
        <v>1.5134345470347836</v>
      </c>
      <c r="D7" s="4">
        <f>(145915-60820)/51564</f>
        <v>1.6502792646032116</v>
      </c>
      <c r="E7" s="4">
        <f>(154773-65371)/74778</f>
        <v>1.1955655406670411</v>
      </c>
      <c r="F7" s="4"/>
      <c r="G7" s="4">
        <f>(98.5-14.3)/27</f>
        <v>3.1185185185185187</v>
      </c>
      <c r="H7" s="4">
        <f>(69.8-14.6)/20.2</f>
        <v>2.7326732673267324</v>
      </c>
      <c r="I7" s="4">
        <f>(96.6-16)/15.3</f>
        <v>5.267973856209149</v>
      </c>
      <c r="J7" s="4"/>
    </row>
    <row r="8" spans="1:10" ht="12.75">
      <c r="A8" t="s">
        <v>7</v>
      </c>
      <c r="B8" t="s">
        <v>11</v>
      </c>
      <c r="C8" s="4">
        <f>253788/61933</f>
        <v>4.097783088175932</v>
      </c>
      <c r="D8" s="4">
        <f>249050/70336</f>
        <v>3.5408610100090994</v>
      </c>
      <c r="E8" s="4">
        <f>268967/71446</f>
        <v>3.7646194328583826</v>
      </c>
      <c r="F8" s="4"/>
      <c r="G8" s="4">
        <f>208624/32500</f>
        <v>6.4192</v>
      </c>
      <c r="H8" s="4">
        <f>191714/21000</f>
        <v>9.129238095238096</v>
      </c>
      <c r="I8" s="4">
        <f>164715/28500</f>
        <v>5.779473684210526</v>
      </c>
      <c r="J8" s="4"/>
    </row>
    <row r="9" spans="3:10" ht="12.75" hidden="1">
      <c r="C9" s="4"/>
      <c r="D9" s="4"/>
      <c r="E9" s="4"/>
      <c r="F9" s="4"/>
      <c r="G9" s="4"/>
      <c r="H9" s="4"/>
      <c r="I9" s="4"/>
      <c r="J9" s="4"/>
    </row>
    <row r="10" spans="1:10" ht="12.75">
      <c r="A10" t="s">
        <v>3</v>
      </c>
      <c r="B10" t="s">
        <v>9</v>
      </c>
      <c r="C10" s="4">
        <f>146696/48334</f>
        <v>3.0350477924442423</v>
      </c>
      <c r="D10" s="4">
        <f>136844/60820</f>
        <v>2.2499835580401184</v>
      </c>
      <c r="E10" s="4">
        <f>162423/65371</f>
        <v>2.4846338590506494</v>
      </c>
      <c r="F10" s="4"/>
      <c r="G10" s="4">
        <f>90305/14300</f>
        <v>6.315034965034965</v>
      </c>
      <c r="H10" s="4">
        <f>89053/14600</f>
        <v>6.099520547945206</v>
      </c>
      <c r="I10" s="4">
        <f>78248/16000</f>
        <v>4.8905</v>
      </c>
      <c r="J10" s="4"/>
    </row>
    <row r="11" spans="3:10" ht="12.75">
      <c r="C11" s="4"/>
      <c r="D11" s="4"/>
      <c r="E11" s="4"/>
      <c r="F11" s="4"/>
      <c r="G11" s="4"/>
      <c r="H11" s="4"/>
      <c r="I11" s="4"/>
      <c r="J11" s="4"/>
    </row>
    <row r="12" spans="1:10" ht="12.75">
      <c r="A12" s="1" t="s">
        <v>4</v>
      </c>
      <c r="C12" s="4"/>
      <c r="D12" s="4"/>
      <c r="E12" s="4"/>
      <c r="F12" s="4"/>
      <c r="G12" s="4"/>
      <c r="H12" s="4"/>
      <c r="I12" s="4"/>
      <c r="J12" s="4"/>
    </row>
    <row r="13" spans="3:10" ht="12.75" hidden="1"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5</v>
      </c>
      <c r="B14" t="s">
        <v>12</v>
      </c>
      <c r="C14" s="4">
        <f>13770/253788</f>
        <v>0.054257884533547684</v>
      </c>
      <c r="D14" s="4">
        <f>15916/249059</f>
        <v>0.06390453667604865</v>
      </c>
      <c r="E14" s="4">
        <f>-15723/268967</f>
        <v>-0.0584569854294393</v>
      </c>
      <c r="F14" s="4"/>
      <c r="G14" s="4">
        <f>41313/208624</f>
        <v>0.19802611396579492</v>
      </c>
      <c r="H14" s="4">
        <f>26654/191714</f>
        <v>0.13903001345754615</v>
      </c>
      <c r="I14" s="4">
        <f>39474/164715</f>
        <v>0.2396503050723978</v>
      </c>
      <c r="J14" s="4"/>
    </row>
    <row r="15" spans="1:10" ht="12.75">
      <c r="A15" t="s">
        <v>6</v>
      </c>
      <c r="B15" t="s">
        <v>13</v>
      </c>
      <c r="C15" s="4">
        <f>253788/179785</f>
        <v>1.4116194343243318</v>
      </c>
      <c r="D15" s="4">
        <f>249059/202468</f>
        <v>1.2301153762569887</v>
      </c>
      <c r="E15" s="4">
        <f>268967/193883</f>
        <v>1.387264484250811</v>
      </c>
      <c r="F15" s="4"/>
      <c r="G15" s="4">
        <f>208624/167300</f>
        <v>1.2470053795576808</v>
      </c>
      <c r="H15" s="4">
        <f>191714/142300</f>
        <v>1.3472522839072383</v>
      </c>
      <c r="I15" s="4">
        <f>164715/167300</f>
        <v>0.9845487148834429</v>
      </c>
      <c r="J15" s="4"/>
    </row>
    <row r="16" spans="1:10" ht="12.75">
      <c r="A16" t="s">
        <v>7</v>
      </c>
      <c r="B16" t="s">
        <v>14</v>
      </c>
      <c r="C16" s="4">
        <f>C8</f>
        <v>4.097783088175932</v>
      </c>
      <c r="D16" s="4">
        <f>D8</f>
        <v>3.5408610100090994</v>
      </c>
      <c r="E16" s="4">
        <f>E8</f>
        <v>3.7646194328583826</v>
      </c>
      <c r="F16" s="4"/>
      <c r="G16" s="4">
        <f>G8</f>
        <v>6.4192</v>
      </c>
      <c r="H16" s="4">
        <f>H8</f>
        <v>9.129238095238096</v>
      </c>
      <c r="I16" s="4">
        <f>I8</f>
        <v>5.779473684210526</v>
      </c>
      <c r="J16" s="4"/>
    </row>
    <row r="17" spans="1:10" ht="12.75">
      <c r="A17" t="s">
        <v>8</v>
      </c>
      <c r="B17" t="s">
        <v>15</v>
      </c>
      <c r="C17" s="4">
        <f>C10</f>
        <v>3.0350477924442423</v>
      </c>
      <c r="D17" s="4">
        <f>D10</f>
        <v>2.2499835580401184</v>
      </c>
      <c r="E17" s="4">
        <f>E10</f>
        <v>2.4846338590506494</v>
      </c>
      <c r="F17" s="4"/>
      <c r="G17" s="4">
        <f>G10</f>
        <v>6.315034965034965</v>
      </c>
      <c r="H17" s="4">
        <f>H10</f>
        <v>6.099520547945206</v>
      </c>
      <c r="I17" s="4">
        <f>I10</f>
        <v>4.8905</v>
      </c>
      <c r="J17" s="4"/>
    </row>
    <row r="18" spans="3:10" ht="12.75">
      <c r="C18" s="4"/>
      <c r="D18" s="4"/>
      <c r="E18" s="4"/>
      <c r="F18" s="4"/>
      <c r="G18" s="4"/>
      <c r="H18" s="4"/>
      <c r="I18" s="4"/>
      <c r="J18" s="4"/>
    </row>
    <row r="20" ht="12.75">
      <c r="A20" s="1"/>
    </row>
    <row r="24" ht="12.75">
      <c r="A2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Cerean</dc:creator>
  <cp:keywords/>
  <dc:description/>
  <cp:lastModifiedBy>Information Commons Unit</cp:lastModifiedBy>
  <dcterms:created xsi:type="dcterms:W3CDTF">2005-11-21T01:22:00Z</dcterms:created>
  <dcterms:modified xsi:type="dcterms:W3CDTF">2005-11-21T08:41:45Z</dcterms:modified>
  <cp:category/>
  <cp:version/>
  <cp:contentType/>
  <cp:contentStatus/>
</cp:coreProperties>
</file>