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tabRatio="834" activeTab="7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<sst xmlns="http://schemas.openxmlformats.org/spreadsheetml/2006/main" count="436" uniqueCount="227">
  <si>
    <t>As Reported  Annual Balance Sheet</t>
  </si>
  <si>
    <t>Currency</t>
  </si>
  <si>
    <t>USD</t>
  </si>
  <si>
    <t>Scale</t>
  </si>
  <si>
    <t>Thousands</t>
  </si>
  <si>
    <t>Cash &amp; cash equivalents</t>
  </si>
  <si>
    <t>Receivables, gross</t>
  </si>
  <si>
    <t>Reserve for doubtful accounts</t>
  </si>
  <si>
    <t>Raw materials &amp; supplies</t>
  </si>
  <si>
    <t>-</t>
  </si>
  <si>
    <t>Work in process</t>
  </si>
  <si>
    <t>Finished goods</t>
  </si>
  <si>
    <t>Inventories</t>
  </si>
  <si>
    <t>Deferred income taxes</t>
  </si>
  <si>
    <t>Other current assets</t>
  </si>
  <si>
    <t>Total current assets</t>
  </si>
  <si>
    <t>Land</t>
  </si>
  <si>
    <t>Buildings &amp; improvements</t>
  </si>
  <si>
    <t>Machinery &amp; equipment</t>
  </si>
  <si>
    <t>Other property, plant &amp; equipment</t>
  </si>
  <si>
    <t>Property, plant &amp; equipment, at cost</t>
  </si>
  <si>
    <t>Less accumulated depreciation</t>
  </si>
  <si>
    <t>Property, plant &amp; equipment bef leased prop</t>
  </si>
  <si>
    <t>Property, plant &amp; equipment, net</t>
  </si>
  <si>
    <t>Investment in unconsolidated affiliates</t>
  </si>
  <si>
    <t>Goodwill</t>
  </si>
  <si>
    <t>Other intangible assets, net</t>
  </si>
  <si>
    <t>Other noncurrent assets</t>
  </si>
  <si>
    <t>Total assets</t>
  </si>
  <si>
    <t>Accounts payable</t>
  </si>
  <si>
    <t>Accrued expenses</t>
  </si>
  <si>
    <t>Income taxes payable</t>
  </si>
  <si>
    <t>Curr maturs of lg-tm debt &amp; oth curr liabils</t>
  </si>
  <si>
    <t>Total current liabilities</t>
  </si>
  <si>
    <t>Bonds payable</t>
  </si>
  <si>
    <t>Revolving credit facility</t>
  </si>
  <si>
    <t>Accounts receivable securitization</t>
  </si>
  <si>
    <t>Sale-leaseback obligation</t>
  </si>
  <si>
    <t>Other obligations</t>
  </si>
  <si>
    <t>Current maturities</t>
  </si>
  <si>
    <t>Long-term debt &amp; other liabilities</t>
  </si>
  <si>
    <t>Minority interest</t>
  </si>
  <si>
    <t>Common stock</t>
  </si>
  <si>
    <t>Capital in excess of par value</t>
  </si>
  <si>
    <t>Retained earnings (accumulated deficit)</t>
  </si>
  <si>
    <t>Unearned compensation</t>
  </si>
  <si>
    <t>Accumulated other comprehensive income (loss)</t>
  </si>
  <si>
    <t>Total shareholders' equity</t>
  </si>
  <si>
    <t>As Reported  Annual Income Statement</t>
  </si>
  <si>
    <t>Net sales</t>
  </si>
  <si>
    <t>Cost of sales</t>
  </si>
  <si>
    <t>Selling, general &amp; administrative expense</t>
  </si>
  <si>
    <t>Provision for bad debts</t>
  </si>
  <si>
    <t>Interest expense</t>
  </si>
  <si>
    <t>Interest income</t>
  </si>
  <si>
    <t>Other income (expense)</t>
  </si>
  <si>
    <t>Equity in earnings (loss) of unconsol affils</t>
  </si>
  <si>
    <t>Minority interest (income) expense</t>
  </si>
  <si>
    <t>Restructuring charges</t>
  </si>
  <si>
    <t>Arbitration costs &amp; expenses</t>
  </si>
  <si>
    <t>Alliance plant closure costs (recovery)</t>
  </si>
  <si>
    <t>Asset impairments &amp; write downs</t>
  </si>
  <si>
    <t>Total costs &amp; expenses</t>
  </si>
  <si>
    <t>Income (loss) before income taxes</t>
  </si>
  <si>
    <t>Current income taxes (recovery) - federal</t>
  </si>
  <si>
    <t>Current income taxes (recovery) - state</t>
  </si>
  <si>
    <t>Current income taxes - foreign</t>
  </si>
  <si>
    <t>Total current income taxes (recovery)</t>
  </si>
  <si>
    <t>Deferred income taxes (recovery) - federal</t>
  </si>
  <si>
    <t>Deferred income taxes (recovery) - state</t>
  </si>
  <si>
    <t>Deferred income taxes (recovery) - foreign</t>
  </si>
  <si>
    <t>Total deferred income taxes (recovery)</t>
  </si>
  <si>
    <t>Provision (benefit) for income taxes</t>
  </si>
  <si>
    <t>Income (loss) before accounting change</t>
  </si>
  <si>
    <t>Cumulative effect of accounting change, net</t>
  </si>
  <si>
    <t>Net income (loss)</t>
  </si>
  <si>
    <t>Weighted average shares outstanding-basic</t>
  </si>
  <si>
    <t>Weighted average shares outstanding-diluted</t>
  </si>
  <si>
    <t>Year end shares outstanding</t>
  </si>
  <si>
    <t>Earnings (loss) per share fr cont opers-basic</t>
  </si>
  <si>
    <t>Earnings (loss) per share-acctg change-basic</t>
  </si>
  <si>
    <t>Net earnings (loss) per common share-basic</t>
  </si>
  <si>
    <t>Earnings (loss) per sh fr cont opers-diluted</t>
  </si>
  <si>
    <t>Earnings (loss) per share-acctg chng-diluted</t>
  </si>
  <si>
    <t>Net earnings (loss) per common share-diluted</t>
  </si>
  <si>
    <t>Number of common stockholders</t>
  </si>
  <si>
    <t>Number of beneficiary stockholders</t>
  </si>
  <si>
    <t>Depreciation &amp; amortization</t>
  </si>
  <si>
    <t>As Reported  Annual Retained Earnings</t>
  </si>
  <si>
    <t>Previous retained earnings (accum deficit)</t>
  </si>
  <si>
    <t>Purchase of stock</t>
  </si>
  <si>
    <t>Cancellation of unvested restricted stock</t>
  </si>
  <si>
    <t>Stock option tax benefit</t>
  </si>
  <si>
    <t>As Reported  Annual Cash Flow</t>
  </si>
  <si>
    <t>Cash &amp; cash equivalents at beginning of year</t>
  </si>
  <si>
    <t>Net (income) loss of unconsol equity affil</t>
  </si>
  <si>
    <t>Depreciation</t>
  </si>
  <si>
    <t>Amortization</t>
  </si>
  <si>
    <t>Net (gain) loss on sale of assets</t>
  </si>
  <si>
    <t>Non-cash compensation, forgiveness of debt</t>
  </si>
  <si>
    <t>Non-cash portion of non-recurring charges</t>
  </si>
  <si>
    <t>Non-cash asset impairment charges</t>
  </si>
  <si>
    <t>Provision for bad debts &amp; quality claims</t>
  </si>
  <si>
    <t>Other net income adjustments</t>
  </si>
  <si>
    <t>Receivables</t>
  </si>
  <si>
    <t>Accounts payable &amp; accrued expenses</t>
  </si>
  <si>
    <t>Income taxes</t>
  </si>
  <si>
    <t>Net cash flows from operating activities</t>
  </si>
  <si>
    <t>Capital expenditures</t>
  </si>
  <si>
    <t>Acquisitions</t>
  </si>
  <si>
    <t>Investments in unconsolidated eq affiliates</t>
  </si>
  <si>
    <t>Return of capital from equity affiliates</t>
  </si>
  <si>
    <t>Investment of foreign restricted assets</t>
  </si>
  <si>
    <t>Collection of notes receivable</t>
  </si>
  <si>
    <t>Increase in notes receivable</t>
  </si>
  <si>
    <t>Proceeds from sale of capital assets</t>
  </si>
  <si>
    <t>Other investing activities</t>
  </si>
  <si>
    <t>Net cash flows from investing activities</t>
  </si>
  <si>
    <t>Issuance of company stock</t>
  </si>
  <si>
    <t>Purchase &amp; retirement of company stock</t>
  </si>
  <si>
    <t>Borrowing of long-term debt</t>
  </si>
  <si>
    <t>Repayment of long-term debt</t>
  </si>
  <si>
    <t>Distributions &amp; advances to minority shhlders</t>
  </si>
  <si>
    <t>Other financing acitivities</t>
  </si>
  <si>
    <t>Net cash flows from financing activities</t>
  </si>
  <si>
    <t>Effect of exchange rate chngs on cash &amp; equiv</t>
  </si>
  <si>
    <t>Net increase (decrease) in cash &amp; cash equivs</t>
  </si>
  <si>
    <t>Cash &amp; cash equivalents at end of year</t>
  </si>
  <si>
    <t>Cash payments for interest</t>
  </si>
  <si>
    <t>Cash payments (receipts) for income tax, net</t>
  </si>
  <si>
    <t>Inventory:</t>
  </si>
  <si>
    <t>Total</t>
  </si>
  <si>
    <t>Gross Profit Margin</t>
  </si>
  <si>
    <t>Unifi Ratios</t>
  </si>
  <si>
    <t>Profitability Ratios</t>
  </si>
  <si>
    <t>Return on Equity (%)</t>
  </si>
  <si>
    <t>Return on Assets (%)</t>
  </si>
  <si>
    <t>Return on Investment</t>
  </si>
  <si>
    <t>EBITDA of Revenue (%)</t>
  </si>
  <si>
    <t>Operating Margin (%)</t>
  </si>
  <si>
    <t>Pre-Tax Margin</t>
  </si>
  <si>
    <t>Net Profit Margin (%)</t>
  </si>
  <si>
    <t>Effective Tax Rate (%)</t>
  </si>
  <si>
    <t>Liquidity Indicators</t>
  </si>
  <si>
    <t>Quick Ratio</t>
  </si>
  <si>
    <t>Current Ratio</t>
  </si>
  <si>
    <t>Working Capital/Total Assets</t>
  </si>
  <si>
    <t>Debt Management</t>
  </si>
  <si>
    <t>Current Liabilities/Equity</t>
  </si>
  <si>
    <t>Total Debt to Equity</t>
  </si>
  <si>
    <t>Long Term Debt to Assets</t>
  </si>
  <si>
    <t>Asset Management</t>
  </si>
  <si>
    <t>Revenues/Total Assets</t>
  </si>
  <si>
    <t>Revenues/Working Capital</t>
  </si>
  <si>
    <t>Interest Coverage</t>
  </si>
  <si>
    <t>Forcasted Cost of Sales Savings From Discontinueing Operations</t>
  </si>
  <si>
    <t>Current Cost of Sales</t>
  </si>
  <si>
    <t>Number of Facilities</t>
  </si>
  <si>
    <t>Facilities That are Closing:</t>
  </si>
  <si>
    <t>Ireland</t>
  </si>
  <si>
    <t>Kingston, NC</t>
  </si>
  <si>
    <t xml:space="preserve">of current production </t>
  </si>
  <si>
    <t>Cost Savings From Discontinued Operations:</t>
  </si>
  <si>
    <t>Projected FY04 Income Statement</t>
  </si>
  <si>
    <t>EBIT</t>
  </si>
  <si>
    <t>Description</t>
  </si>
  <si>
    <t>ROE %</t>
  </si>
  <si>
    <t>Price to Book</t>
  </si>
  <si>
    <t>Consumer Cyclical</t>
  </si>
  <si>
    <t>Textiles - Non Apparel</t>
  </si>
  <si>
    <t>Bontex, Inc.</t>
  </si>
  <si>
    <t>Burke Mills, Inc.</t>
  </si>
  <si>
    <t>Crown Crafts, Inc.</t>
  </si>
  <si>
    <t>Culp, Inc.</t>
  </si>
  <si>
    <t>Dixie Group, Inc.</t>
  </si>
  <si>
    <t>Hallwood Group Incorp</t>
  </si>
  <si>
    <t>Interface, Inc.</t>
  </si>
  <si>
    <t>Lear Corporation</t>
  </si>
  <si>
    <t>Lydall, Inc.</t>
  </si>
  <si>
    <t>Mohawk Industries, Inc.</t>
  </si>
  <si>
    <t>Polymer Group, Inc.</t>
  </si>
  <si>
    <t>Safety Components Int'l.</t>
  </si>
  <si>
    <t>Unifi, Inc.</t>
  </si>
  <si>
    <t>D/E Ratio</t>
  </si>
  <si>
    <t>Industry Ratios</t>
  </si>
  <si>
    <t xml:space="preserve">     Ireland</t>
  </si>
  <si>
    <t>Appendix 1</t>
  </si>
  <si>
    <t>Appendix 2</t>
  </si>
  <si>
    <t>Appendix 3</t>
  </si>
  <si>
    <t>Appendix 4</t>
  </si>
  <si>
    <t>Appendix 5</t>
  </si>
  <si>
    <t>Appendix 6</t>
  </si>
  <si>
    <t>Appendix 7</t>
  </si>
  <si>
    <t xml:space="preserve">     Kinston, NC</t>
  </si>
  <si>
    <t>Equity Ratios</t>
  </si>
  <si>
    <t>Interest Coverage Ratios</t>
  </si>
  <si>
    <t xml:space="preserve">Appendix 8 </t>
  </si>
  <si>
    <t>Expected Revenues for Joint Venture</t>
  </si>
  <si>
    <t>Initial Investment</t>
  </si>
  <si>
    <t>30 Million</t>
  </si>
  <si>
    <t>Expected 5-year earnings</t>
  </si>
  <si>
    <t>500 Million</t>
  </si>
  <si>
    <t>Demand Growth Rate</t>
  </si>
  <si>
    <t>Unifi GPM</t>
  </si>
  <si>
    <t>Sinopec GPM</t>
  </si>
  <si>
    <t>Average GPM</t>
  </si>
  <si>
    <t xml:space="preserve">COGS </t>
  </si>
  <si>
    <t>COGS</t>
  </si>
  <si>
    <t>Joint Venture</t>
  </si>
  <si>
    <t>Total Revenues</t>
  </si>
  <si>
    <t>Unifi Revenues</t>
  </si>
  <si>
    <t>(Unifi GPM)</t>
  </si>
  <si>
    <t>GP</t>
  </si>
  <si>
    <t>(Sinopec GPM)</t>
  </si>
  <si>
    <t>(Avg. GPM)</t>
  </si>
  <si>
    <t>Year1</t>
  </si>
  <si>
    <t>Year2</t>
  </si>
  <si>
    <t>Year3</t>
  </si>
  <si>
    <t>Year4</t>
  </si>
  <si>
    <t>Year5</t>
  </si>
  <si>
    <t>NPV</t>
  </si>
  <si>
    <t>Payout Ratio</t>
  </si>
  <si>
    <t>N/A</t>
  </si>
  <si>
    <t>Price to Earnings Ratio</t>
  </si>
  <si>
    <t>Dividend Yield</t>
  </si>
  <si>
    <t>Interest Coverage Ratio</t>
  </si>
  <si>
    <t>Total liabilities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</si>
</sst>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0.0"/>
    <numFmt numFmtId="168" formatCode="0.000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right"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2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5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164" fontId="2" fillId="0" borderId="3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14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8" fillId="0" borderId="0" xfId="0" applyFont="1" applyAlignment="1">
      <alignment/>
    </xf>
    <xf numFmtId="167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2" fontId="8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64" fontId="0" fillId="2" borderId="0" xfId="0" applyNumberFormat="1" applyFill="1" applyAlignment="1">
      <alignment horizontal="right"/>
    </xf>
    <xf numFmtId="166" fontId="1" fillId="2" borderId="0" xfId="0" applyNumberFormat="1" applyFont="1" applyFill="1" applyAlignment="1">
      <alignment horizontal="right"/>
    </xf>
    <xf numFmtId="10" fontId="1" fillId="2" borderId="0" xfId="0" applyNumberFormat="1" applyFont="1" applyFill="1" applyAlignment="1">
      <alignment horizontal="right"/>
    </xf>
    <xf numFmtId="10" fontId="1" fillId="2" borderId="0" xfId="0" applyNumberFormat="1" applyFont="1" applyFill="1" applyAlignment="1">
      <alignment/>
    </xf>
    <xf numFmtId="9" fontId="0" fillId="0" borderId="0" xfId="0" applyNumberFormat="1" applyAlignment="1">
      <alignment/>
    </xf>
    <xf numFmtId="8" fontId="0" fillId="0" borderId="0" xfId="0" applyNumberFormat="1" applyAlignment="1">
      <alignment/>
    </xf>
    <xf numFmtId="166" fontId="1" fillId="0" borderId="0" xfId="0" applyNumberFormat="1" applyFont="1" applyFill="1" applyAlignment="1">
      <alignment horizontal="right"/>
    </xf>
    <xf numFmtId="0" fontId="0" fillId="0" borderId="0" xfId="0" applyFill="1" applyAlignment="1">
      <alignment/>
    </xf>
    <xf numFmtId="4" fontId="1" fillId="2" borderId="0" xfId="0" applyNumberFormat="1" applyFont="1" applyFill="1" applyAlignment="1">
      <alignment/>
    </xf>
    <xf numFmtId="164" fontId="1" fillId="0" borderId="3" xfId="0" applyNumberFormat="1" applyFon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I60"/>
  <sheetViews>
    <sheetView workbookViewId="0" topLeftCell="A34">
      <selection activeCell="A3" sqref="A3"/>
    </sheetView>
  </sheetViews>
  <sheetFormatPr defaultColWidth="9.140625" defaultRowHeight="12.75"/>
  <cols>
    <col min="1" max="1" width="42.28125" style="0" bestFit="1" customWidth="1"/>
    <col min="2" max="6" width="11.57421875" style="0" bestFit="1" customWidth="1"/>
    <col min="9" max="9" width="10.140625" style="0" bestFit="1" customWidth="1"/>
  </cols>
  <sheetData>
    <row r="1" ht="12.75">
      <c r="A1" s="4" t="s">
        <v>186</v>
      </c>
    </row>
    <row r="3" ht="18">
      <c r="A3" s="6" t="s">
        <v>182</v>
      </c>
    </row>
    <row r="5" spans="1:6" ht="15.75">
      <c r="A5" s="5" t="s">
        <v>0</v>
      </c>
      <c r="B5" s="7">
        <v>38165</v>
      </c>
      <c r="C5" s="7">
        <v>37801</v>
      </c>
      <c r="D5" s="7">
        <v>37437</v>
      </c>
      <c r="E5" s="7">
        <v>37066</v>
      </c>
      <c r="F5" s="7">
        <v>36702</v>
      </c>
    </row>
    <row r="6" spans="1:6" ht="12.75">
      <c r="A6" t="s">
        <v>1</v>
      </c>
      <c r="B6" s="3" t="s">
        <v>2</v>
      </c>
      <c r="C6" s="3" t="s">
        <v>2</v>
      </c>
      <c r="D6" s="3" t="s">
        <v>2</v>
      </c>
      <c r="E6" s="3" t="s">
        <v>2</v>
      </c>
      <c r="F6" s="3" t="s">
        <v>2</v>
      </c>
    </row>
    <row r="7" spans="1:6" ht="12.75">
      <c r="A7" t="s">
        <v>3</v>
      </c>
      <c r="B7" s="3" t="s">
        <v>4</v>
      </c>
      <c r="C7" s="3" t="s">
        <v>4</v>
      </c>
      <c r="D7" s="3" t="s">
        <v>4</v>
      </c>
      <c r="E7" s="3" t="s">
        <v>4</v>
      </c>
      <c r="F7" s="3" t="s">
        <v>4</v>
      </c>
    </row>
    <row r="9" spans="1:6" ht="12.75">
      <c r="A9" t="s">
        <v>5</v>
      </c>
      <c r="B9" s="15">
        <v>65221</v>
      </c>
      <c r="C9" s="15">
        <v>76801</v>
      </c>
      <c r="D9" s="15">
        <v>19105</v>
      </c>
      <c r="E9" s="15">
        <v>6634</v>
      </c>
      <c r="F9" s="15">
        <v>18778</v>
      </c>
    </row>
    <row r="10" spans="1:6" ht="12.75">
      <c r="A10" t="s">
        <v>6</v>
      </c>
      <c r="B10" s="15">
        <v>136649</v>
      </c>
      <c r="C10" s="15">
        <v>143075</v>
      </c>
      <c r="D10" s="15">
        <v>164031</v>
      </c>
      <c r="E10" s="15">
        <v>181644</v>
      </c>
      <c r="F10" s="15">
        <v>231201</v>
      </c>
    </row>
    <row r="11" spans="1:6" ht="12.75">
      <c r="A11" t="s">
        <v>7</v>
      </c>
      <c r="B11" s="15">
        <v>-10700</v>
      </c>
      <c r="C11" s="15">
        <v>-12300</v>
      </c>
      <c r="D11" s="15">
        <v>-10700</v>
      </c>
      <c r="E11" s="15">
        <v>-9900</v>
      </c>
      <c r="F11" s="15">
        <v>-17200</v>
      </c>
    </row>
    <row r="12" spans="1:6" ht="12.75">
      <c r="A12" s="11" t="s">
        <v>130</v>
      </c>
      <c r="B12" s="15"/>
      <c r="C12" s="15"/>
      <c r="D12" s="15"/>
      <c r="E12" s="15"/>
      <c r="F12" s="15"/>
    </row>
    <row r="13" spans="1:9" ht="12.75">
      <c r="A13" t="s">
        <v>8</v>
      </c>
      <c r="B13" s="15">
        <v>53335</v>
      </c>
      <c r="C13" s="15">
        <v>56855</v>
      </c>
      <c r="D13" s="15" t="s">
        <v>9</v>
      </c>
      <c r="E13" s="15" t="s">
        <v>9</v>
      </c>
      <c r="F13" s="15" t="s">
        <v>9</v>
      </c>
      <c r="I13" s="10"/>
    </row>
    <row r="14" spans="1:6" ht="12.75">
      <c r="A14" t="s">
        <v>10</v>
      </c>
      <c r="B14" s="15">
        <v>9688</v>
      </c>
      <c r="C14" s="15">
        <v>9171</v>
      </c>
      <c r="D14" s="15" t="s">
        <v>9</v>
      </c>
      <c r="E14" s="15" t="s">
        <v>9</v>
      </c>
      <c r="F14" s="15" t="s">
        <v>9</v>
      </c>
    </row>
    <row r="15" spans="1:9" ht="12.75">
      <c r="A15" t="s">
        <v>11</v>
      </c>
      <c r="B15" s="15">
        <v>53972</v>
      </c>
      <c r="C15" s="15">
        <v>52410</v>
      </c>
      <c r="D15" s="15" t="s">
        <v>9</v>
      </c>
      <c r="E15" s="15" t="s">
        <v>9</v>
      </c>
      <c r="F15" s="15" t="s">
        <v>9</v>
      </c>
      <c r="H15" s="10"/>
      <c r="I15" s="10"/>
    </row>
    <row r="16" spans="2:9" ht="5.25" customHeight="1">
      <c r="B16" s="15"/>
      <c r="C16" s="15"/>
      <c r="D16" s="15"/>
      <c r="E16" s="15"/>
      <c r="F16" s="15"/>
      <c r="H16" s="10"/>
      <c r="I16" s="10"/>
    </row>
    <row r="17" spans="1:6" ht="12.75">
      <c r="A17" t="s">
        <v>13</v>
      </c>
      <c r="B17" s="15">
        <v>12237</v>
      </c>
      <c r="C17" s="15" t="s">
        <v>9</v>
      </c>
      <c r="D17" s="15" t="s">
        <v>9</v>
      </c>
      <c r="E17" s="15" t="s">
        <v>9</v>
      </c>
      <c r="F17" s="15" t="s">
        <v>9</v>
      </c>
    </row>
    <row r="18" spans="1:6" ht="12.75">
      <c r="A18" s="8" t="s">
        <v>14</v>
      </c>
      <c r="B18" s="16">
        <v>10657</v>
      </c>
      <c r="C18" s="16">
        <v>8235</v>
      </c>
      <c r="D18" s="16">
        <v>6782</v>
      </c>
      <c r="E18" s="16">
        <v>6882</v>
      </c>
      <c r="F18" s="16">
        <v>2958</v>
      </c>
    </row>
    <row r="19" spans="1:6" s="4" customFormat="1" ht="12.75">
      <c r="A19" s="4" t="s">
        <v>15</v>
      </c>
      <c r="B19" s="17">
        <v>331059</v>
      </c>
      <c r="C19" s="17">
        <v>334247</v>
      </c>
      <c r="D19" s="17">
        <v>291061</v>
      </c>
      <c r="E19" s="17">
        <v>309694</v>
      </c>
      <c r="F19" s="17">
        <v>383377</v>
      </c>
    </row>
    <row r="20" spans="2:6" s="4" customFormat="1" ht="3.75" customHeight="1">
      <c r="B20" s="17"/>
      <c r="C20" s="17"/>
      <c r="D20" s="17"/>
      <c r="E20" s="17"/>
      <c r="F20" s="17"/>
    </row>
    <row r="21" spans="1:6" ht="12.75">
      <c r="A21" t="s">
        <v>16</v>
      </c>
      <c r="B21" s="15">
        <v>5722</v>
      </c>
      <c r="C21" s="15">
        <v>5932</v>
      </c>
      <c r="D21" s="15">
        <v>5474</v>
      </c>
      <c r="E21" s="15">
        <v>5712</v>
      </c>
      <c r="F21" s="15">
        <v>5560</v>
      </c>
    </row>
    <row r="22" spans="1:6" ht="12.75">
      <c r="A22" t="s">
        <v>17</v>
      </c>
      <c r="B22" s="15">
        <v>222152</v>
      </c>
      <c r="C22" s="15">
        <v>242005</v>
      </c>
      <c r="D22" s="15">
        <v>228104</v>
      </c>
      <c r="E22" s="15">
        <v>237767</v>
      </c>
      <c r="F22" s="15">
        <v>239245</v>
      </c>
    </row>
    <row r="23" spans="1:6" ht="12.75">
      <c r="A23" t="s">
        <v>18</v>
      </c>
      <c r="B23" s="15">
        <v>829080</v>
      </c>
      <c r="C23" s="15">
        <v>827009</v>
      </c>
      <c r="D23" s="15">
        <v>807642</v>
      </c>
      <c r="E23" s="15">
        <v>821100</v>
      </c>
      <c r="F23" s="15">
        <v>853553</v>
      </c>
    </row>
    <row r="24" spans="1:6" ht="12.75">
      <c r="A24" s="8" t="s">
        <v>19</v>
      </c>
      <c r="B24" s="16">
        <v>129733</v>
      </c>
      <c r="C24" s="16">
        <v>139969</v>
      </c>
      <c r="D24" s="16">
        <v>138550</v>
      </c>
      <c r="E24" s="16">
        <v>145348</v>
      </c>
      <c r="F24" s="16">
        <v>152112</v>
      </c>
    </row>
    <row r="25" spans="1:6" s="4" customFormat="1" ht="12.75">
      <c r="A25" s="4" t="s">
        <v>20</v>
      </c>
      <c r="B25" s="17">
        <v>1186687</v>
      </c>
      <c r="C25" s="17">
        <v>1214915</v>
      </c>
      <c r="D25" s="17">
        <v>1179770</v>
      </c>
      <c r="E25" s="17">
        <v>1209927</v>
      </c>
      <c r="F25" s="17">
        <v>1250470</v>
      </c>
    </row>
    <row r="26" spans="1:6" ht="12.75">
      <c r="A26" t="s">
        <v>21</v>
      </c>
      <c r="B26" s="15">
        <v>831229</v>
      </c>
      <c r="C26" s="15">
        <v>770102</v>
      </c>
      <c r="D26" s="15">
        <v>691301</v>
      </c>
      <c r="E26" s="15">
        <v>647614</v>
      </c>
      <c r="F26" s="15">
        <v>592083</v>
      </c>
    </row>
    <row r="27" spans="1:6" ht="12.75">
      <c r="A27" s="8" t="s">
        <v>22</v>
      </c>
      <c r="B27" s="16" t="s">
        <v>9</v>
      </c>
      <c r="C27" s="16" t="s">
        <v>9</v>
      </c>
      <c r="D27" s="16" t="s">
        <v>9</v>
      </c>
      <c r="E27" s="16" t="s">
        <v>9</v>
      </c>
      <c r="F27" s="16">
        <v>658387</v>
      </c>
    </row>
    <row r="28" spans="1:6" ht="12.75">
      <c r="A28" s="4" t="s">
        <v>23</v>
      </c>
      <c r="B28" s="17">
        <v>355458</v>
      </c>
      <c r="C28" s="17">
        <v>444813</v>
      </c>
      <c r="D28" s="17">
        <v>488469</v>
      </c>
      <c r="E28" s="17">
        <v>562313</v>
      </c>
      <c r="F28" s="17" t="s">
        <v>9</v>
      </c>
    </row>
    <row r="29" spans="1:6" ht="12.75">
      <c r="A29" s="4"/>
      <c r="B29" s="17"/>
      <c r="C29" s="17"/>
      <c r="D29" s="17"/>
      <c r="E29" s="17"/>
      <c r="F29" s="17"/>
    </row>
    <row r="30" spans="1:6" ht="12.75">
      <c r="A30" t="s">
        <v>24</v>
      </c>
      <c r="B30" s="15">
        <v>163941</v>
      </c>
      <c r="C30" s="15">
        <v>173731</v>
      </c>
      <c r="D30" s="15">
        <v>176056</v>
      </c>
      <c r="E30" s="15">
        <v>173502</v>
      </c>
      <c r="F30" s="15">
        <v>208918</v>
      </c>
    </row>
    <row r="31" spans="1:6" ht="12.75">
      <c r="A31" t="s">
        <v>25</v>
      </c>
      <c r="B31" s="15" t="s">
        <v>9</v>
      </c>
      <c r="C31" s="15">
        <v>13462</v>
      </c>
      <c r="D31" s="15">
        <v>13462</v>
      </c>
      <c r="E31" s="15" t="s">
        <v>9</v>
      </c>
      <c r="F31" s="15" t="s">
        <v>9</v>
      </c>
    </row>
    <row r="32" spans="1:6" ht="12.75">
      <c r="A32" t="s">
        <v>26</v>
      </c>
      <c r="B32" s="15" t="s">
        <v>9</v>
      </c>
      <c r="C32" s="15">
        <v>215</v>
      </c>
      <c r="D32" s="15">
        <v>1248</v>
      </c>
      <c r="E32" s="15" t="s">
        <v>9</v>
      </c>
      <c r="F32" s="15" t="s">
        <v>9</v>
      </c>
    </row>
    <row r="33" spans="1:7" ht="12.75">
      <c r="A33" t="s">
        <v>27</v>
      </c>
      <c r="B33" s="15">
        <v>22077</v>
      </c>
      <c r="C33" s="15">
        <v>21668</v>
      </c>
      <c r="D33" s="15">
        <v>33401</v>
      </c>
      <c r="E33" s="15">
        <v>91810</v>
      </c>
      <c r="F33" s="15">
        <v>104082</v>
      </c>
      <c r="G33" s="30"/>
    </row>
    <row r="34" spans="1:6" ht="13.5" thickBot="1">
      <c r="A34" s="9" t="s">
        <v>28</v>
      </c>
      <c r="B34" s="18">
        <v>872535</v>
      </c>
      <c r="C34" s="18">
        <v>988136</v>
      </c>
      <c r="D34" s="18">
        <v>1003697</v>
      </c>
      <c r="E34" s="18">
        <v>1137319</v>
      </c>
      <c r="F34" s="18">
        <v>1354764</v>
      </c>
    </row>
    <row r="35" spans="2:6" ht="13.5" thickTop="1">
      <c r="B35" s="19"/>
      <c r="C35" s="19"/>
      <c r="D35" s="19"/>
      <c r="E35" s="19"/>
      <c r="F35" s="19"/>
    </row>
    <row r="36" spans="1:6" ht="12.75">
      <c r="A36" t="s">
        <v>29</v>
      </c>
      <c r="B36" s="15">
        <v>75504</v>
      </c>
      <c r="C36" s="15">
        <v>80972</v>
      </c>
      <c r="D36" s="15">
        <v>72208</v>
      </c>
      <c r="E36" s="15">
        <v>100086</v>
      </c>
      <c r="F36" s="15">
        <v>97875</v>
      </c>
    </row>
    <row r="37" spans="1:6" ht="12.75">
      <c r="A37" t="s">
        <v>30</v>
      </c>
      <c r="B37" s="15">
        <v>44850</v>
      </c>
      <c r="C37" s="15">
        <v>60288</v>
      </c>
      <c r="D37" s="15">
        <v>48995</v>
      </c>
      <c r="E37" s="15">
        <v>59866</v>
      </c>
      <c r="F37" s="15">
        <v>50160</v>
      </c>
    </row>
    <row r="38" spans="1:8" ht="12.75">
      <c r="A38" t="s">
        <v>31</v>
      </c>
      <c r="B38" s="15">
        <v>1523</v>
      </c>
      <c r="C38" s="15">
        <v>1729</v>
      </c>
      <c r="D38" s="15">
        <v>34</v>
      </c>
      <c r="E38" s="15">
        <v>72</v>
      </c>
      <c r="F38" s="15">
        <v>2430</v>
      </c>
      <c r="H38" s="10"/>
    </row>
    <row r="39" spans="1:6" ht="12.75">
      <c r="A39" s="8" t="s">
        <v>32</v>
      </c>
      <c r="B39" s="16">
        <v>8497</v>
      </c>
      <c r="C39" s="16">
        <v>7285</v>
      </c>
      <c r="D39" s="16">
        <v>8282</v>
      </c>
      <c r="E39" s="16">
        <v>85962</v>
      </c>
      <c r="F39" s="16">
        <v>217308</v>
      </c>
    </row>
    <row r="40" spans="1:6" ht="12.75">
      <c r="A40" s="4" t="s">
        <v>33</v>
      </c>
      <c r="B40" s="17">
        <v>130374</v>
      </c>
      <c r="C40" s="17">
        <v>150274</v>
      </c>
      <c r="D40" s="17">
        <v>129519</v>
      </c>
      <c r="E40" s="17">
        <v>245986</v>
      </c>
      <c r="F40" s="17">
        <v>367773</v>
      </c>
    </row>
    <row r="41" spans="1:6" ht="12.75">
      <c r="A41" s="4"/>
      <c r="B41" s="17"/>
      <c r="C41" s="17"/>
      <c r="D41" s="17"/>
      <c r="E41" s="17"/>
      <c r="F41" s="17"/>
    </row>
    <row r="42" spans="1:6" ht="12.75">
      <c r="A42" t="s">
        <v>34</v>
      </c>
      <c r="B42" s="15">
        <v>249269</v>
      </c>
      <c r="C42" s="15">
        <v>249064</v>
      </c>
      <c r="D42" s="15">
        <v>248860</v>
      </c>
      <c r="E42" s="15">
        <v>248651</v>
      </c>
      <c r="F42" s="15">
        <v>248447</v>
      </c>
    </row>
    <row r="43" spans="1:6" ht="12.75">
      <c r="A43" t="s">
        <v>37</v>
      </c>
      <c r="B43" s="15">
        <v>2742</v>
      </c>
      <c r="C43" s="15">
        <v>2929</v>
      </c>
      <c r="D43" s="15">
        <v>3046</v>
      </c>
      <c r="E43" s="15">
        <v>3020</v>
      </c>
      <c r="F43" s="15">
        <v>3154</v>
      </c>
    </row>
    <row r="44" spans="1:6" ht="12.75">
      <c r="A44" s="13" t="s">
        <v>38</v>
      </c>
      <c r="B44" s="20">
        <v>20265</v>
      </c>
      <c r="C44" s="20">
        <v>14687</v>
      </c>
      <c r="D44" s="20">
        <v>13643</v>
      </c>
      <c r="E44" s="20">
        <v>16894</v>
      </c>
      <c r="F44" s="20">
        <v>16037</v>
      </c>
    </row>
    <row r="45" spans="1:6" ht="12.75">
      <c r="A45" t="s">
        <v>35</v>
      </c>
      <c r="B45" s="15" t="s">
        <v>9</v>
      </c>
      <c r="C45" s="15" t="s">
        <v>9</v>
      </c>
      <c r="D45" s="15">
        <v>23000</v>
      </c>
      <c r="E45" s="15">
        <v>6500</v>
      </c>
      <c r="F45" s="15">
        <v>211500</v>
      </c>
    </row>
    <row r="46" spans="1:6" ht="12.75">
      <c r="A46" s="8" t="s">
        <v>36</v>
      </c>
      <c r="B46" s="16" t="s">
        <v>9</v>
      </c>
      <c r="C46" s="16" t="s">
        <v>9</v>
      </c>
      <c r="D46" s="16" t="s">
        <v>9</v>
      </c>
      <c r="E46" s="16">
        <v>70085</v>
      </c>
      <c r="F46" s="16" t="s">
        <v>9</v>
      </c>
    </row>
    <row r="47" spans="1:6" ht="12.75">
      <c r="A47" s="12" t="s">
        <v>131</v>
      </c>
      <c r="B47" s="21">
        <v>272276</v>
      </c>
      <c r="C47" s="21">
        <v>266680</v>
      </c>
      <c r="D47" s="21">
        <v>288549</v>
      </c>
      <c r="E47" s="21">
        <v>345150</v>
      </c>
      <c r="F47" s="21">
        <v>479138</v>
      </c>
    </row>
    <row r="48" spans="1:6" s="12" customFormat="1" ht="12.75">
      <c r="A48" s="14" t="s">
        <v>39</v>
      </c>
      <c r="B48" s="22">
        <v>-8497</v>
      </c>
      <c r="C48" s="22">
        <v>-7285</v>
      </c>
      <c r="D48" s="22">
        <v>-8282</v>
      </c>
      <c r="E48" s="22">
        <v>-85962</v>
      </c>
      <c r="F48" s="22">
        <v>-217308</v>
      </c>
    </row>
    <row r="49" spans="1:6" s="12" customFormat="1" ht="12.75">
      <c r="A49" s="4" t="s">
        <v>40</v>
      </c>
      <c r="B49" s="17">
        <v>263779</v>
      </c>
      <c r="C49" s="17">
        <v>259395</v>
      </c>
      <c r="D49" s="17">
        <v>280267</v>
      </c>
      <c r="E49" s="17">
        <v>259188</v>
      </c>
      <c r="F49" s="17">
        <v>261830</v>
      </c>
    </row>
    <row r="50" spans="2:6" s="12" customFormat="1" ht="12.75">
      <c r="B50" s="21"/>
      <c r="C50" s="21"/>
      <c r="D50" s="21"/>
      <c r="E50" s="21"/>
      <c r="F50" s="21"/>
    </row>
    <row r="51" spans="1:8" ht="12.75">
      <c r="A51" t="s">
        <v>13</v>
      </c>
      <c r="B51" s="21">
        <v>71921</v>
      </c>
      <c r="C51" s="15">
        <v>87814</v>
      </c>
      <c r="D51" s="15">
        <v>84712</v>
      </c>
      <c r="E51" s="15">
        <v>80307</v>
      </c>
      <c r="F51" s="15">
        <v>86046</v>
      </c>
      <c r="H51" s="2"/>
    </row>
    <row r="52" spans="1:6" ht="12.75">
      <c r="A52" t="s">
        <v>41</v>
      </c>
      <c r="B52" s="21">
        <v>4560</v>
      </c>
      <c r="C52" s="15">
        <v>10905</v>
      </c>
      <c r="D52" s="15">
        <v>11159</v>
      </c>
      <c r="E52" s="15">
        <v>11295</v>
      </c>
      <c r="F52" s="15">
        <v>16677</v>
      </c>
    </row>
    <row r="53" spans="1:6" ht="13.5" thickBot="1">
      <c r="A53" s="9" t="s">
        <v>226</v>
      </c>
      <c r="B53" s="18">
        <f>B40+B49+B51+B52</f>
        <v>470634</v>
      </c>
      <c r="C53" s="18">
        <f>C40+C49+C51+C52</f>
        <v>508388</v>
      </c>
      <c r="D53" s="18">
        <f>D40+D49+D51+D52</f>
        <v>505657</v>
      </c>
      <c r="E53" s="18">
        <f>E40+E49+E51+E52</f>
        <v>596776</v>
      </c>
      <c r="F53" s="18">
        <f>F40+F49+F51+F52</f>
        <v>732326</v>
      </c>
    </row>
    <row r="54" spans="2:6" ht="13.5" thickTop="1">
      <c r="B54" s="15"/>
      <c r="C54" s="15"/>
      <c r="D54" s="15"/>
      <c r="E54" s="15"/>
      <c r="F54" s="15"/>
    </row>
    <row r="55" spans="1:6" ht="12.75">
      <c r="A55" t="s">
        <v>42</v>
      </c>
      <c r="B55" s="15">
        <v>5211</v>
      </c>
      <c r="C55" s="15">
        <v>5340</v>
      </c>
      <c r="D55" s="15">
        <v>5385</v>
      </c>
      <c r="E55" s="15">
        <v>5382</v>
      </c>
      <c r="F55" s="15">
        <v>5516</v>
      </c>
    </row>
    <row r="56" spans="1:6" ht="12.75">
      <c r="A56" t="s">
        <v>43</v>
      </c>
      <c r="B56" s="15">
        <v>127</v>
      </c>
      <c r="C56" s="15" t="s">
        <v>9</v>
      </c>
      <c r="D56" s="15">
        <v>220</v>
      </c>
      <c r="E56" s="15" t="s">
        <v>9</v>
      </c>
      <c r="F56" s="15" t="s">
        <v>9</v>
      </c>
    </row>
    <row r="57" spans="1:6" ht="12.75">
      <c r="A57" t="s">
        <v>44</v>
      </c>
      <c r="B57" s="15">
        <v>437519</v>
      </c>
      <c r="C57" s="15">
        <v>515572</v>
      </c>
      <c r="D57" s="15">
        <v>545435</v>
      </c>
      <c r="E57" s="15">
        <v>589360</v>
      </c>
      <c r="F57" s="15">
        <v>649444</v>
      </c>
    </row>
    <row r="58" spans="1:6" ht="12.75">
      <c r="A58" t="s">
        <v>45</v>
      </c>
      <c r="B58" s="15">
        <v>-228</v>
      </c>
      <c r="C58" s="15">
        <v>-302</v>
      </c>
      <c r="D58" s="15">
        <v>-874</v>
      </c>
      <c r="E58" s="15">
        <v>-1203</v>
      </c>
      <c r="F58" s="15">
        <v>-1260</v>
      </c>
    </row>
    <row r="59" spans="1:8" ht="12.75">
      <c r="A59" s="8" t="s">
        <v>46</v>
      </c>
      <c r="B59" s="16">
        <v>-40728</v>
      </c>
      <c r="C59" s="16">
        <v>-40862</v>
      </c>
      <c r="D59" s="16">
        <v>-52126</v>
      </c>
      <c r="E59" s="16">
        <v>-52996</v>
      </c>
      <c r="F59" s="16">
        <v>-31262</v>
      </c>
      <c r="H59" s="10"/>
    </row>
    <row r="60" spans="1:6" ht="13.5" thickBot="1">
      <c r="A60" s="9" t="s">
        <v>47</v>
      </c>
      <c r="B60" s="18">
        <v>401901</v>
      </c>
      <c r="C60" s="18">
        <v>479748</v>
      </c>
      <c r="D60" s="18">
        <v>498040</v>
      </c>
      <c r="E60" s="18">
        <v>540543</v>
      </c>
      <c r="F60" s="18">
        <v>622438</v>
      </c>
    </row>
    <row r="61" ht="13.5" thickTop="1"/>
  </sheetData>
  <printOptions/>
  <pageMargins left="0.75" right="0.75" top="1" bottom="1" header="0.5" footer="0.5"/>
  <pageSetup fitToHeight="1" fitToWidth="1" horizontalDpi="600" verticalDpi="600" orientation="portrait" scale="87" r:id="rId1"/>
  <headerFooter alignWithMargins="0">
    <oddFooter>&amp;C16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H63"/>
  <sheetViews>
    <sheetView workbookViewId="0" topLeftCell="A1">
      <selection activeCell="A3" sqref="A3"/>
    </sheetView>
  </sheetViews>
  <sheetFormatPr defaultColWidth="9.140625" defaultRowHeight="12.75"/>
  <cols>
    <col min="1" max="1" width="45.00390625" style="0" bestFit="1" customWidth="1"/>
    <col min="2" max="6" width="11.57421875" style="0" bestFit="1" customWidth="1"/>
    <col min="8" max="8" width="10.140625" style="0" bestFit="1" customWidth="1"/>
  </cols>
  <sheetData>
    <row r="1" ht="12.75">
      <c r="A1" s="4" t="s">
        <v>187</v>
      </c>
    </row>
    <row r="3" ht="18">
      <c r="A3" s="6" t="s">
        <v>182</v>
      </c>
    </row>
    <row r="5" spans="1:6" ht="15.75">
      <c r="A5" s="5" t="s">
        <v>48</v>
      </c>
      <c r="B5" s="1">
        <v>38165</v>
      </c>
      <c r="C5" s="1">
        <v>37801</v>
      </c>
      <c r="D5" s="1">
        <v>37437</v>
      </c>
      <c r="E5" s="1">
        <v>37066</v>
      </c>
      <c r="F5" s="1">
        <v>36702</v>
      </c>
    </row>
    <row r="6" spans="1:6" ht="12.75">
      <c r="A6" t="s">
        <v>1</v>
      </c>
      <c r="B6" s="3" t="s">
        <v>2</v>
      </c>
      <c r="C6" s="3" t="s">
        <v>2</v>
      </c>
      <c r="D6" s="3" t="s">
        <v>2</v>
      </c>
      <c r="E6" s="3" t="s">
        <v>2</v>
      </c>
      <c r="F6" s="3" t="s">
        <v>2</v>
      </c>
    </row>
    <row r="7" spans="1:6" ht="12.75">
      <c r="A7" t="s">
        <v>3</v>
      </c>
      <c r="B7" s="3" t="s">
        <v>4</v>
      </c>
      <c r="C7" s="3" t="s">
        <v>4</v>
      </c>
      <c r="D7" s="3" t="s">
        <v>4</v>
      </c>
      <c r="E7" s="3" t="s">
        <v>4</v>
      </c>
      <c r="F7" s="3" t="s">
        <v>4</v>
      </c>
    </row>
    <row r="9" spans="1:6" ht="12.75">
      <c r="A9" s="4" t="s">
        <v>49</v>
      </c>
      <c r="B9" s="17">
        <v>746455</v>
      </c>
      <c r="C9" s="17">
        <v>849116</v>
      </c>
      <c r="D9" s="17">
        <v>914716</v>
      </c>
      <c r="E9" s="17">
        <v>1131157</v>
      </c>
      <c r="F9" s="17">
        <v>1280412</v>
      </c>
    </row>
    <row r="10" spans="1:6" ht="12.75">
      <c r="A10" t="s">
        <v>50</v>
      </c>
      <c r="B10" s="15">
        <v>708009</v>
      </c>
      <c r="C10" s="15">
        <v>777812</v>
      </c>
      <c r="D10" s="15">
        <v>840164</v>
      </c>
      <c r="E10" s="15">
        <v>1034044</v>
      </c>
      <c r="F10" s="15">
        <v>1116841</v>
      </c>
    </row>
    <row r="11" spans="1:6" s="4" customFormat="1" ht="12.75">
      <c r="A11" s="4" t="s">
        <v>132</v>
      </c>
      <c r="B11" s="29">
        <f>(B9-B10)/B9</f>
        <v>0.05150477925661962</v>
      </c>
      <c r="C11" s="29">
        <f>(C9-C10)/C9</f>
        <v>0.08397439219140848</v>
      </c>
      <c r="D11" s="29">
        <f>(D9-D10)/D9</f>
        <v>0.08150289270112253</v>
      </c>
      <c r="E11" s="29">
        <f>(E9-E10)/E9</f>
        <v>0.08585280381061161</v>
      </c>
      <c r="F11" s="29">
        <f>(F9-F10)/F9</f>
        <v>0.12774872462925996</v>
      </c>
    </row>
    <row r="12" spans="1:6" ht="12.75">
      <c r="A12" t="s">
        <v>51</v>
      </c>
      <c r="B12" s="15">
        <v>50670</v>
      </c>
      <c r="C12" s="15">
        <v>53676</v>
      </c>
      <c r="D12" s="15">
        <v>51093</v>
      </c>
      <c r="E12" s="15">
        <v>62786</v>
      </c>
      <c r="F12" s="15">
        <v>58063</v>
      </c>
    </row>
    <row r="13" spans="1:6" ht="12.75">
      <c r="A13" t="s">
        <v>52</v>
      </c>
      <c r="B13" s="15">
        <v>2650</v>
      </c>
      <c r="C13" s="15">
        <v>3936</v>
      </c>
      <c r="D13" s="15">
        <v>6285</v>
      </c>
      <c r="E13" s="15">
        <v>8697</v>
      </c>
      <c r="F13" s="15">
        <v>8694</v>
      </c>
    </row>
    <row r="14" spans="1:6" ht="12.75">
      <c r="A14" t="s">
        <v>53</v>
      </c>
      <c r="B14" s="15">
        <v>18705</v>
      </c>
      <c r="C14" s="15">
        <v>19900</v>
      </c>
      <c r="D14" s="15">
        <v>22956</v>
      </c>
      <c r="E14" s="15">
        <v>30123</v>
      </c>
      <c r="F14" s="15">
        <v>30294</v>
      </c>
    </row>
    <row r="15" spans="1:6" ht="12.75">
      <c r="A15" t="s">
        <v>54</v>
      </c>
      <c r="B15" s="15">
        <v>2701</v>
      </c>
      <c r="C15" s="15">
        <v>1883</v>
      </c>
      <c r="D15" s="15">
        <v>2559</v>
      </c>
      <c r="E15" s="15">
        <v>2549</v>
      </c>
      <c r="F15" s="15">
        <v>2772</v>
      </c>
    </row>
    <row r="16" spans="1:6" ht="12.75">
      <c r="A16" t="s">
        <v>55</v>
      </c>
      <c r="B16" s="15">
        <v>2791</v>
      </c>
      <c r="C16" s="15">
        <v>1350</v>
      </c>
      <c r="D16" s="15">
        <v>-3239</v>
      </c>
      <c r="E16" s="15">
        <v>-7582</v>
      </c>
      <c r="F16" s="15">
        <v>-1052</v>
      </c>
    </row>
    <row r="17" spans="1:6" ht="12.75">
      <c r="A17" t="s">
        <v>56</v>
      </c>
      <c r="B17" s="15">
        <v>-7076</v>
      </c>
      <c r="C17" s="15">
        <v>10627</v>
      </c>
      <c r="D17" s="15">
        <v>-1704</v>
      </c>
      <c r="E17" s="15">
        <v>2930</v>
      </c>
      <c r="F17" s="15">
        <v>-2989</v>
      </c>
    </row>
    <row r="18" spans="1:6" ht="12.75">
      <c r="A18" t="s">
        <v>57</v>
      </c>
      <c r="B18" s="15">
        <v>-6430</v>
      </c>
      <c r="C18" s="15">
        <v>4769</v>
      </c>
      <c r="D18" s="23" t="s">
        <v>9</v>
      </c>
      <c r="E18" s="15">
        <v>2590</v>
      </c>
      <c r="F18" s="15">
        <v>9543</v>
      </c>
    </row>
    <row r="19" spans="1:6" ht="12.75">
      <c r="A19" t="s">
        <v>58</v>
      </c>
      <c r="B19" s="15">
        <v>27716</v>
      </c>
      <c r="C19" s="15">
        <v>16893</v>
      </c>
      <c r="D19" s="23" t="s">
        <v>9</v>
      </c>
      <c r="E19" s="15">
        <v>7545</v>
      </c>
      <c r="F19" s="15" t="s">
        <v>9</v>
      </c>
    </row>
    <row r="20" spans="1:6" ht="12.75">
      <c r="A20" t="s">
        <v>59</v>
      </c>
      <c r="B20" s="15">
        <v>182</v>
      </c>
      <c r="C20" s="15">
        <v>19185</v>
      </c>
      <c r="D20" s="23" t="s">
        <v>9</v>
      </c>
      <c r="E20" s="15" t="s">
        <v>9</v>
      </c>
      <c r="F20" s="15" t="s">
        <v>9</v>
      </c>
    </row>
    <row r="21" spans="1:6" ht="12.75">
      <c r="A21" t="s">
        <v>60</v>
      </c>
      <c r="B21" s="15">
        <v>-206</v>
      </c>
      <c r="C21" s="15">
        <v>-3486</v>
      </c>
      <c r="D21" s="23" t="s">
        <v>9</v>
      </c>
      <c r="E21" s="15">
        <v>15000</v>
      </c>
      <c r="F21" s="15" t="s">
        <v>9</v>
      </c>
    </row>
    <row r="22" spans="1:6" ht="12.75">
      <c r="A22" t="s">
        <v>61</v>
      </c>
      <c r="B22" s="15">
        <v>38703</v>
      </c>
      <c r="C22" s="15" t="s">
        <v>9</v>
      </c>
      <c r="D22" s="23" t="s">
        <v>9</v>
      </c>
      <c r="E22" s="15">
        <v>24541</v>
      </c>
      <c r="F22" s="15" t="s">
        <v>9</v>
      </c>
    </row>
    <row r="23" spans="1:8" ht="12.75">
      <c r="A23" t="s">
        <v>62</v>
      </c>
      <c r="B23" s="15" t="s">
        <v>9</v>
      </c>
      <c r="C23" s="15" t="s">
        <v>9</v>
      </c>
      <c r="D23" s="23" t="s">
        <v>9</v>
      </c>
      <c r="E23" s="15" t="s">
        <v>9</v>
      </c>
      <c r="F23" s="15">
        <v>1224704</v>
      </c>
      <c r="H23" s="10"/>
    </row>
    <row r="24" spans="1:8" ht="12.75">
      <c r="A24" s="4" t="s">
        <v>63</v>
      </c>
      <c r="B24" s="17">
        <v>-95128</v>
      </c>
      <c r="C24" s="17">
        <v>-29709</v>
      </c>
      <c r="D24" s="17">
        <v>-8166</v>
      </c>
      <c r="E24" s="17">
        <v>-56272</v>
      </c>
      <c r="F24" s="17">
        <v>55708</v>
      </c>
      <c r="H24" s="10"/>
    </row>
    <row r="25" spans="1:6" ht="12.75">
      <c r="A25" t="s">
        <v>64</v>
      </c>
      <c r="B25" s="15">
        <v>669</v>
      </c>
      <c r="C25" s="15">
        <v>-746</v>
      </c>
      <c r="D25" s="15">
        <v>-6290</v>
      </c>
      <c r="E25" s="15">
        <v>-6005</v>
      </c>
      <c r="F25" s="15">
        <v>6629</v>
      </c>
    </row>
    <row r="26" spans="1:6" ht="12.75">
      <c r="A26" t="s">
        <v>65</v>
      </c>
      <c r="B26" s="15">
        <v>-675</v>
      </c>
      <c r="C26" s="15">
        <v>790</v>
      </c>
      <c r="D26" s="15">
        <v>330</v>
      </c>
      <c r="E26" s="15">
        <v>666</v>
      </c>
      <c r="F26" s="15">
        <v>1682</v>
      </c>
    </row>
    <row r="27" spans="1:6" ht="12.75">
      <c r="A27" t="s">
        <v>66</v>
      </c>
      <c r="B27" s="15">
        <v>2800</v>
      </c>
      <c r="C27" s="15">
        <v>2122</v>
      </c>
      <c r="D27" s="15">
        <v>747</v>
      </c>
      <c r="E27" s="15">
        <v>108</v>
      </c>
      <c r="F27" s="15">
        <v>-225</v>
      </c>
    </row>
    <row r="28" spans="1:6" ht="12.75">
      <c r="A28" s="4" t="s">
        <v>67</v>
      </c>
      <c r="B28" s="17">
        <v>2794</v>
      </c>
      <c r="C28" s="17">
        <v>2166</v>
      </c>
      <c r="D28" s="17">
        <v>-5213</v>
      </c>
      <c r="E28" s="17">
        <v>-5231</v>
      </c>
      <c r="F28" s="17">
        <v>8086</v>
      </c>
    </row>
    <row r="29" spans="1:6" ht="12.75">
      <c r="A29" t="s">
        <v>68</v>
      </c>
      <c r="B29" s="15">
        <v>-28916</v>
      </c>
      <c r="C29" s="15">
        <v>-4219</v>
      </c>
      <c r="D29" s="15">
        <v>3395</v>
      </c>
      <c r="E29" s="15">
        <v>-4239</v>
      </c>
      <c r="F29" s="15">
        <v>9772</v>
      </c>
    </row>
    <row r="30" spans="1:6" ht="12.75">
      <c r="A30" t="s">
        <v>69</v>
      </c>
      <c r="B30" s="15">
        <v>424</v>
      </c>
      <c r="C30" s="15">
        <v>-846</v>
      </c>
      <c r="D30" s="15">
        <v>-274</v>
      </c>
      <c r="E30" s="15">
        <v>-1325</v>
      </c>
      <c r="F30" s="15">
        <v>-261</v>
      </c>
    </row>
    <row r="31" spans="1:6" ht="12.75">
      <c r="A31" t="s">
        <v>70</v>
      </c>
      <c r="B31" s="15">
        <v>363</v>
      </c>
      <c r="C31" s="15">
        <v>367</v>
      </c>
      <c r="D31" s="15" t="s">
        <v>9</v>
      </c>
      <c r="E31" s="15">
        <v>-803</v>
      </c>
      <c r="F31" s="15">
        <v>78</v>
      </c>
    </row>
    <row r="32" spans="1:6" ht="12.75">
      <c r="A32" s="4" t="s">
        <v>71</v>
      </c>
      <c r="B32" s="17">
        <v>-28129</v>
      </c>
      <c r="C32" s="17">
        <v>-4698</v>
      </c>
      <c r="D32" s="17">
        <v>3121</v>
      </c>
      <c r="E32" s="17">
        <v>-6367</v>
      </c>
      <c r="F32" s="17">
        <v>9589</v>
      </c>
    </row>
    <row r="33" spans="1:6" ht="12.75">
      <c r="A33" t="s">
        <v>72</v>
      </c>
      <c r="B33" s="15">
        <v>-25335</v>
      </c>
      <c r="C33" s="15">
        <v>-2532</v>
      </c>
      <c r="D33" s="15">
        <v>-2092</v>
      </c>
      <c r="E33" s="15">
        <v>-11598</v>
      </c>
      <c r="F33" s="15">
        <v>17675</v>
      </c>
    </row>
    <row r="34" spans="1:6" ht="12.75">
      <c r="A34" s="4" t="s">
        <v>73</v>
      </c>
      <c r="B34" s="17">
        <v>-69793</v>
      </c>
      <c r="C34" s="17">
        <v>-27177</v>
      </c>
      <c r="D34" s="17">
        <v>-6074</v>
      </c>
      <c r="E34" s="17">
        <v>-44674</v>
      </c>
      <c r="F34" s="17">
        <v>38033</v>
      </c>
    </row>
    <row r="35" spans="1:6" ht="12.75">
      <c r="A35" t="s">
        <v>74</v>
      </c>
      <c r="B35" s="15" t="s">
        <v>9</v>
      </c>
      <c r="C35" s="15" t="s">
        <v>9</v>
      </c>
      <c r="D35" s="15">
        <v>-37851</v>
      </c>
      <c r="E35" s="15" t="s">
        <v>9</v>
      </c>
      <c r="F35" s="15" t="s">
        <v>9</v>
      </c>
    </row>
    <row r="36" spans="1:6" ht="12.75">
      <c r="A36" s="4" t="s">
        <v>75</v>
      </c>
      <c r="B36" s="17">
        <v>-69793</v>
      </c>
      <c r="C36" s="17">
        <v>-27177</v>
      </c>
      <c r="D36" s="17">
        <v>-43925</v>
      </c>
      <c r="E36" s="17">
        <v>-44674</v>
      </c>
      <c r="F36" s="17">
        <v>38033</v>
      </c>
    </row>
    <row r="37" spans="2:6" ht="12.75">
      <c r="B37" s="15"/>
      <c r="C37" s="15"/>
      <c r="D37" s="15"/>
      <c r="E37" s="15"/>
      <c r="F37" s="15"/>
    </row>
    <row r="38" spans="1:6" ht="12.75">
      <c r="A38" t="s">
        <v>76</v>
      </c>
      <c r="B38" s="15">
        <v>52249</v>
      </c>
      <c r="C38" s="15">
        <v>53761</v>
      </c>
      <c r="D38" s="15">
        <v>53730</v>
      </c>
      <c r="E38" s="15">
        <v>53868</v>
      </c>
      <c r="F38" s="15">
        <v>58488</v>
      </c>
    </row>
    <row r="39" spans="1:6" ht="12.75">
      <c r="A39" t="s">
        <v>77</v>
      </c>
      <c r="B39" s="15">
        <v>52249</v>
      </c>
      <c r="C39" s="15">
        <v>53761</v>
      </c>
      <c r="D39" s="15">
        <v>53732</v>
      </c>
      <c r="E39" s="15">
        <v>53868</v>
      </c>
      <c r="F39" s="15">
        <v>58511</v>
      </c>
    </row>
    <row r="40" spans="1:6" ht="12.75">
      <c r="A40" t="s">
        <v>78</v>
      </c>
      <c r="B40" s="19">
        <v>52114.8</v>
      </c>
      <c r="C40" s="19">
        <v>53399.05</v>
      </c>
      <c r="D40" s="19">
        <v>53851.58</v>
      </c>
      <c r="E40" s="19">
        <v>53825.53</v>
      </c>
      <c r="F40" s="19">
        <v>55163.19</v>
      </c>
    </row>
    <row r="41" spans="1:6" ht="12.75">
      <c r="A41" t="s">
        <v>79</v>
      </c>
      <c r="B41" s="23">
        <v>-1.34</v>
      </c>
      <c r="C41" s="23">
        <v>-0.51</v>
      </c>
      <c r="D41" s="23">
        <v>-0.11</v>
      </c>
      <c r="E41" s="23">
        <v>-0.83</v>
      </c>
      <c r="F41" s="23">
        <v>0.65</v>
      </c>
    </row>
    <row r="42" spans="1:6" ht="12.75">
      <c r="A42" t="s">
        <v>80</v>
      </c>
      <c r="B42" s="23" t="s">
        <v>9</v>
      </c>
      <c r="C42" s="23" t="s">
        <v>9</v>
      </c>
      <c r="D42" s="23">
        <v>-0.71</v>
      </c>
      <c r="E42" s="23" t="s">
        <v>9</v>
      </c>
      <c r="F42" s="23" t="s">
        <v>9</v>
      </c>
    </row>
    <row r="43" spans="1:6" ht="12.75">
      <c r="A43" t="s">
        <v>81</v>
      </c>
      <c r="B43" s="23">
        <v>-1.34</v>
      </c>
      <c r="C43" s="23">
        <v>-0.51</v>
      </c>
      <c r="D43" s="23">
        <v>-0.82</v>
      </c>
      <c r="E43" s="23">
        <v>-0.83</v>
      </c>
      <c r="F43" s="23">
        <v>0.65</v>
      </c>
    </row>
    <row r="44" spans="1:6" ht="12.75">
      <c r="A44" t="s">
        <v>82</v>
      </c>
      <c r="B44" s="23">
        <v>-1.34</v>
      </c>
      <c r="C44" s="23">
        <v>-0.51</v>
      </c>
      <c r="D44" s="23">
        <v>-0.11</v>
      </c>
      <c r="E44" s="23">
        <v>-0.83</v>
      </c>
      <c r="F44" s="23">
        <v>0.65</v>
      </c>
    </row>
    <row r="45" spans="1:6" ht="12.75">
      <c r="A45" t="s">
        <v>83</v>
      </c>
      <c r="B45" s="23" t="s">
        <v>9</v>
      </c>
      <c r="C45" s="23" t="s">
        <v>9</v>
      </c>
      <c r="D45" s="23">
        <v>-0.71</v>
      </c>
      <c r="E45" s="23" t="s">
        <v>9</v>
      </c>
      <c r="F45" s="23" t="s">
        <v>9</v>
      </c>
    </row>
    <row r="46" spans="1:6" ht="12.75">
      <c r="A46" t="s">
        <v>84</v>
      </c>
      <c r="B46" s="23">
        <v>-1.34</v>
      </c>
      <c r="C46" s="23">
        <v>-0.51</v>
      </c>
      <c r="D46" s="23">
        <v>-0.82</v>
      </c>
      <c r="E46" s="23">
        <v>-0.83</v>
      </c>
      <c r="F46" s="23">
        <v>0.65</v>
      </c>
    </row>
    <row r="47" spans="1:6" ht="12.75">
      <c r="A47" t="s">
        <v>85</v>
      </c>
      <c r="B47" s="19">
        <v>594</v>
      </c>
      <c r="C47" s="19">
        <v>650</v>
      </c>
      <c r="D47" s="19">
        <v>684</v>
      </c>
      <c r="E47" s="19">
        <v>712</v>
      </c>
      <c r="F47" s="19">
        <v>745</v>
      </c>
    </row>
    <row r="48" spans="1:6" ht="12.75">
      <c r="A48" t="s">
        <v>86</v>
      </c>
      <c r="B48" s="19">
        <v>4900</v>
      </c>
      <c r="C48" s="19" t="s">
        <v>9</v>
      </c>
      <c r="D48" s="19" t="s">
        <v>9</v>
      </c>
      <c r="E48" s="19" t="s">
        <v>9</v>
      </c>
      <c r="F48" s="19" t="s">
        <v>9</v>
      </c>
    </row>
    <row r="49" spans="1:6" ht="12.75">
      <c r="A49" t="s">
        <v>87</v>
      </c>
      <c r="B49" s="15" t="s">
        <v>9</v>
      </c>
      <c r="C49" s="15" t="s">
        <v>9</v>
      </c>
      <c r="D49" s="15" t="s">
        <v>9</v>
      </c>
      <c r="E49" s="15">
        <v>90149</v>
      </c>
      <c r="F49" s="15">
        <v>90528</v>
      </c>
    </row>
    <row r="50" spans="2:6" ht="12.75">
      <c r="B50" s="10"/>
      <c r="C50" s="10"/>
      <c r="D50" s="10"/>
      <c r="E50" s="10"/>
      <c r="F50" s="10"/>
    </row>
    <row r="51" spans="3:6" ht="12.75">
      <c r="C51" s="10"/>
      <c r="D51" s="10"/>
      <c r="E51" s="10"/>
      <c r="F51" s="10"/>
    </row>
    <row r="52" spans="1:6" ht="12.75">
      <c r="A52" s="30"/>
      <c r="B52" s="10"/>
      <c r="C52" s="10"/>
      <c r="D52" s="10"/>
      <c r="E52" s="10"/>
      <c r="F52" s="10"/>
    </row>
    <row r="53" spans="2:6" ht="12.75">
      <c r="B53" s="10"/>
      <c r="C53" s="10"/>
      <c r="D53" s="10"/>
      <c r="E53" s="10"/>
      <c r="F53" s="10"/>
    </row>
    <row r="54" spans="2:6" ht="12.75">
      <c r="B54" s="10"/>
      <c r="C54" s="10"/>
      <c r="D54" s="10"/>
      <c r="E54" s="10"/>
      <c r="F54" s="10"/>
    </row>
    <row r="55" spans="2:6" ht="12.75">
      <c r="B55" s="10"/>
      <c r="C55" s="10"/>
      <c r="D55" s="10"/>
      <c r="E55" s="10"/>
      <c r="F55" s="10"/>
    </row>
    <row r="56" spans="2:6" ht="12.75">
      <c r="B56" s="10"/>
      <c r="C56" s="10"/>
      <c r="D56" s="10"/>
      <c r="E56" s="10"/>
      <c r="F56" s="10"/>
    </row>
    <row r="57" spans="2:6" ht="12.75">
      <c r="B57" s="10"/>
      <c r="C57" s="10"/>
      <c r="D57" s="10"/>
      <c r="E57" s="10"/>
      <c r="F57" s="10"/>
    </row>
    <row r="58" spans="2:6" ht="12.75">
      <c r="B58" s="10"/>
      <c r="C58" s="10"/>
      <c r="D58" s="10"/>
      <c r="E58" s="10"/>
      <c r="F58" s="10"/>
    </row>
    <row r="59" spans="2:6" ht="12.75">
      <c r="B59" s="10"/>
      <c r="C59" s="10"/>
      <c r="D59" s="10"/>
      <c r="E59" s="10"/>
      <c r="F59" s="10"/>
    </row>
    <row r="60" spans="2:6" ht="12.75">
      <c r="B60" s="10"/>
      <c r="C60" s="10"/>
      <c r="D60" s="10"/>
      <c r="E60" s="10"/>
      <c r="F60" s="10"/>
    </row>
    <row r="61" spans="2:6" ht="12.75">
      <c r="B61" s="10"/>
      <c r="C61" s="10"/>
      <c r="D61" s="10"/>
      <c r="E61" s="10"/>
      <c r="F61" s="10"/>
    </row>
    <row r="62" spans="2:6" ht="12.75">
      <c r="B62" s="10"/>
      <c r="C62" s="10"/>
      <c r="D62" s="10"/>
      <c r="E62" s="10"/>
      <c r="F62" s="10"/>
    </row>
    <row r="63" spans="2:6" ht="12.75">
      <c r="B63" s="10"/>
      <c r="C63" s="10"/>
      <c r="D63" s="10"/>
      <c r="E63" s="10"/>
      <c r="F63" s="10"/>
    </row>
  </sheetData>
  <printOptions/>
  <pageMargins left="0.75" right="0.75" top="1" bottom="1" header="0.5" footer="0.5"/>
  <pageSetup fitToHeight="1" fitToWidth="1" horizontalDpi="600" verticalDpi="600" orientation="portrait" scale="88" r:id="rId1"/>
  <headerFooter alignWithMargins="0">
    <oddFooter>&amp;C17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F54"/>
  <sheetViews>
    <sheetView workbookViewId="0" topLeftCell="A1">
      <selection activeCell="A3" sqref="A3"/>
    </sheetView>
  </sheetViews>
  <sheetFormatPr defaultColWidth="9.140625" defaultRowHeight="12.75"/>
  <cols>
    <col min="1" max="1" width="44.7109375" style="0" bestFit="1" customWidth="1"/>
    <col min="2" max="6" width="11.57421875" style="0" bestFit="1" customWidth="1"/>
  </cols>
  <sheetData>
    <row r="1" ht="12.75">
      <c r="A1" s="4" t="s">
        <v>188</v>
      </c>
    </row>
    <row r="3" ht="18">
      <c r="A3" s="6" t="s">
        <v>182</v>
      </c>
    </row>
    <row r="5" spans="1:6" ht="15.75">
      <c r="A5" s="5" t="s">
        <v>93</v>
      </c>
      <c r="B5" s="24">
        <v>38165</v>
      </c>
      <c r="C5" s="24">
        <v>37801</v>
      </c>
      <c r="D5" s="24">
        <v>37437</v>
      </c>
      <c r="E5" s="24">
        <v>37066</v>
      </c>
      <c r="F5" s="24">
        <v>36702</v>
      </c>
    </row>
    <row r="6" spans="1:6" ht="12.75">
      <c r="A6" t="s">
        <v>1</v>
      </c>
      <c r="B6" s="3" t="s">
        <v>2</v>
      </c>
      <c r="C6" s="3" t="s">
        <v>2</v>
      </c>
      <c r="D6" s="3" t="s">
        <v>2</v>
      </c>
      <c r="E6" s="3" t="s">
        <v>2</v>
      </c>
      <c r="F6" s="3" t="s">
        <v>2</v>
      </c>
    </row>
    <row r="7" spans="1:6" ht="12.75">
      <c r="A7" t="s">
        <v>3</v>
      </c>
      <c r="B7" s="3" t="s">
        <v>4</v>
      </c>
      <c r="C7" s="3" t="s">
        <v>4</v>
      </c>
      <c r="D7" s="3" t="s">
        <v>4</v>
      </c>
      <c r="E7" s="3" t="s">
        <v>4</v>
      </c>
      <c r="F7" s="3" t="s">
        <v>4</v>
      </c>
    </row>
    <row r="9" spans="1:6" ht="12.75">
      <c r="A9" s="4" t="s">
        <v>94</v>
      </c>
      <c r="B9" s="17">
        <v>76801</v>
      </c>
      <c r="C9" s="17">
        <v>19105</v>
      </c>
      <c r="D9" s="17">
        <v>6634</v>
      </c>
      <c r="E9" s="17">
        <v>18778</v>
      </c>
      <c r="F9" s="17">
        <v>44433</v>
      </c>
    </row>
    <row r="10" spans="1:6" ht="12.75">
      <c r="A10" t="s">
        <v>75</v>
      </c>
      <c r="B10" s="15">
        <v>-69793</v>
      </c>
      <c r="C10" s="15">
        <v>-27177</v>
      </c>
      <c r="D10" s="15">
        <v>-43925</v>
      </c>
      <c r="E10" s="15">
        <v>-44674</v>
      </c>
      <c r="F10" s="15">
        <v>38033</v>
      </c>
    </row>
    <row r="11" spans="1:6" ht="12.75">
      <c r="A11" t="s">
        <v>74</v>
      </c>
      <c r="B11" s="15" t="s">
        <v>9</v>
      </c>
      <c r="C11" s="15" t="s">
        <v>9</v>
      </c>
      <c r="D11" s="15">
        <v>37851</v>
      </c>
      <c r="E11" s="15" t="s">
        <v>9</v>
      </c>
      <c r="F11" s="15" t="s">
        <v>9</v>
      </c>
    </row>
    <row r="12" spans="1:6" ht="12.75">
      <c r="A12" t="s">
        <v>95</v>
      </c>
      <c r="B12" s="15">
        <v>8496</v>
      </c>
      <c r="C12" s="15">
        <v>4203</v>
      </c>
      <c r="D12" s="15">
        <v>2438</v>
      </c>
      <c r="E12" s="15">
        <v>23204</v>
      </c>
      <c r="F12" s="15">
        <v>6200</v>
      </c>
    </row>
    <row r="13" spans="1:6" ht="12.75">
      <c r="A13" t="s">
        <v>96</v>
      </c>
      <c r="B13" s="15">
        <v>63310</v>
      </c>
      <c r="C13" s="15">
        <v>69699</v>
      </c>
      <c r="D13" s="15">
        <v>73899</v>
      </c>
      <c r="E13" s="15">
        <v>81114</v>
      </c>
      <c r="F13" s="15">
        <v>83037</v>
      </c>
    </row>
    <row r="14" spans="1:6" ht="12.75">
      <c r="A14" t="s">
        <v>97</v>
      </c>
      <c r="B14" s="15">
        <v>1420</v>
      </c>
      <c r="C14" s="15">
        <v>3340</v>
      </c>
      <c r="D14" s="15">
        <v>4823</v>
      </c>
      <c r="E14" s="15">
        <v>9035</v>
      </c>
      <c r="F14" s="15">
        <v>7491</v>
      </c>
    </row>
    <row r="15" spans="1:6" ht="12.75">
      <c r="A15" t="s">
        <v>98</v>
      </c>
      <c r="B15" s="15">
        <v>-3277</v>
      </c>
      <c r="C15" s="15" t="s">
        <v>9</v>
      </c>
      <c r="D15" s="15" t="s">
        <v>9</v>
      </c>
      <c r="E15" s="15" t="s">
        <v>9</v>
      </c>
      <c r="F15" s="15" t="s">
        <v>9</v>
      </c>
    </row>
    <row r="16" spans="1:6" ht="12.75">
      <c r="A16" t="s">
        <v>99</v>
      </c>
      <c r="B16" s="15" t="s">
        <v>9</v>
      </c>
      <c r="C16" s="15" t="s">
        <v>9</v>
      </c>
      <c r="D16" s="15">
        <v>1175</v>
      </c>
      <c r="E16" s="15" t="s">
        <v>9</v>
      </c>
      <c r="F16" s="15" t="s">
        <v>9</v>
      </c>
    </row>
    <row r="17" spans="1:6" ht="12.75">
      <c r="A17" t="s">
        <v>100</v>
      </c>
      <c r="B17" s="15">
        <v>22441</v>
      </c>
      <c r="C17" s="15">
        <v>13182</v>
      </c>
      <c r="D17" s="15" t="s">
        <v>9</v>
      </c>
      <c r="E17" s="15">
        <v>43478</v>
      </c>
      <c r="F17" s="15" t="s">
        <v>9</v>
      </c>
    </row>
    <row r="18" spans="1:6" ht="12.75">
      <c r="A18" t="s">
        <v>101</v>
      </c>
      <c r="B18" s="15">
        <v>38703</v>
      </c>
      <c r="C18" s="15" t="s">
        <v>9</v>
      </c>
      <c r="D18" s="15" t="s">
        <v>9</v>
      </c>
      <c r="E18" s="15" t="s">
        <v>9</v>
      </c>
      <c r="F18" s="15" t="s">
        <v>9</v>
      </c>
    </row>
    <row r="19" spans="1:6" ht="12.75">
      <c r="A19" t="s">
        <v>13</v>
      </c>
      <c r="B19" s="15">
        <v>-27908</v>
      </c>
      <c r="C19" s="15">
        <v>-4698</v>
      </c>
      <c r="D19" s="15">
        <v>4405</v>
      </c>
      <c r="E19" s="15">
        <v>-1554</v>
      </c>
      <c r="F19" s="15">
        <v>10692</v>
      </c>
    </row>
    <row r="20" spans="1:6" ht="12.75">
      <c r="A20" t="s">
        <v>102</v>
      </c>
      <c r="B20" s="15">
        <v>2297</v>
      </c>
      <c r="C20" s="15">
        <v>4023</v>
      </c>
      <c r="D20" s="15">
        <v>12123</v>
      </c>
      <c r="E20" s="15">
        <v>14985</v>
      </c>
      <c r="F20" s="15">
        <v>14866</v>
      </c>
    </row>
    <row r="21" spans="1:6" ht="12.75">
      <c r="A21" t="s">
        <v>27</v>
      </c>
      <c r="B21" s="15">
        <v>-4109</v>
      </c>
      <c r="C21" s="15" t="s">
        <v>9</v>
      </c>
      <c r="D21" s="15" t="s">
        <v>9</v>
      </c>
      <c r="E21" s="15" t="s">
        <v>9</v>
      </c>
      <c r="F21" s="15" t="s">
        <v>9</v>
      </c>
    </row>
    <row r="22" spans="1:6" ht="12.75">
      <c r="A22" t="s">
        <v>103</v>
      </c>
      <c r="B22" s="15">
        <v>-3576</v>
      </c>
      <c r="C22" s="15">
        <v>1924</v>
      </c>
      <c r="D22" s="15">
        <v>2940</v>
      </c>
      <c r="E22" s="15">
        <v>72</v>
      </c>
      <c r="F22" s="15">
        <v>2135</v>
      </c>
    </row>
    <row r="23" spans="1:6" ht="12.75">
      <c r="A23" t="s">
        <v>104</v>
      </c>
      <c r="B23" s="15">
        <v>4950</v>
      </c>
      <c r="C23" s="15">
        <v>13656</v>
      </c>
      <c r="D23" s="15">
        <v>13833</v>
      </c>
      <c r="E23" s="15">
        <v>14223</v>
      </c>
      <c r="F23" s="15">
        <v>-39257</v>
      </c>
    </row>
    <row r="24" spans="1:6" ht="12.75">
      <c r="A24" t="s">
        <v>12</v>
      </c>
      <c r="B24" s="15">
        <v>2452</v>
      </c>
      <c r="C24" s="15">
        <v>-4027</v>
      </c>
      <c r="D24" s="15">
        <v>9899</v>
      </c>
      <c r="E24" s="15">
        <v>17221</v>
      </c>
      <c r="F24" s="15">
        <v>-18088</v>
      </c>
    </row>
    <row r="25" spans="1:6" ht="12.75">
      <c r="A25" t="s">
        <v>14</v>
      </c>
      <c r="B25" s="15">
        <v>-1203</v>
      </c>
      <c r="C25" s="15">
        <v>169</v>
      </c>
      <c r="D25" s="15">
        <v>-239</v>
      </c>
      <c r="E25" s="15">
        <v>1214</v>
      </c>
      <c r="F25" s="15">
        <v>-1330</v>
      </c>
    </row>
    <row r="26" spans="1:6" ht="12.75">
      <c r="A26" t="s">
        <v>105</v>
      </c>
      <c r="B26" s="15">
        <v>-29215</v>
      </c>
      <c r="C26" s="15">
        <v>7734</v>
      </c>
      <c r="D26" s="15">
        <v>-36947</v>
      </c>
      <c r="E26" s="15">
        <v>3285</v>
      </c>
      <c r="F26" s="15">
        <v>27118</v>
      </c>
    </row>
    <row r="27" spans="1:6" ht="12.75">
      <c r="A27" t="s">
        <v>106</v>
      </c>
      <c r="B27" s="15">
        <v>-408</v>
      </c>
      <c r="C27" s="15">
        <v>13681</v>
      </c>
      <c r="D27" s="15">
        <v>7386</v>
      </c>
      <c r="E27" s="15">
        <v>-9971</v>
      </c>
      <c r="F27" s="15">
        <v>-4430</v>
      </c>
    </row>
    <row r="28" spans="1:6" ht="13.5" thickBot="1">
      <c r="A28" s="9" t="s">
        <v>107</v>
      </c>
      <c r="B28" s="18">
        <v>4580</v>
      </c>
      <c r="C28" s="18">
        <v>95709</v>
      </c>
      <c r="D28" s="18">
        <v>89661</v>
      </c>
      <c r="E28" s="18">
        <v>151632</v>
      </c>
      <c r="F28" s="18">
        <v>126467</v>
      </c>
    </row>
    <row r="29" spans="1:6" ht="13.5" thickTop="1">
      <c r="A29" s="4"/>
      <c r="B29" s="17"/>
      <c r="C29" s="17"/>
      <c r="D29" s="17"/>
      <c r="E29" s="17"/>
      <c r="F29" s="17"/>
    </row>
    <row r="30" spans="1:6" ht="12.75">
      <c r="A30" t="s">
        <v>108</v>
      </c>
      <c r="B30" s="15">
        <v>-12114</v>
      </c>
      <c r="C30" s="15">
        <v>-23527</v>
      </c>
      <c r="D30" s="15">
        <v>-10401</v>
      </c>
      <c r="E30" s="15">
        <v>-42337</v>
      </c>
      <c r="F30" s="15">
        <v>-58609</v>
      </c>
    </row>
    <row r="31" spans="1:6" ht="12.75">
      <c r="A31" t="s">
        <v>109</v>
      </c>
      <c r="B31" s="15" t="s">
        <v>9</v>
      </c>
      <c r="C31" s="15" t="s">
        <v>9</v>
      </c>
      <c r="D31" s="15" t="s">
        <v>9</v>
      </c>
      <c r="E31" s="15">
        <v>-2159</v>
      </c>
      <c r="F31" s="15">
        <v>-7953</v>
      </c>
    </row>
    <row r="32" spans="1:6" ht="12.75">
      <c r="A32" t="s">
        <v>110</v>
      </c>
      <c r="B32" s="15" t="s">
        <v>9</v>
      </c>
      <c r="C32" s="15" t="s">
        <v>9</v>
      </c>
      <c r="D32" s="15">
        <v>-11191</v>
      </c>
      <c r="E32" s="15">
        <v>-15537</v>
      </c>
      <c r="F32" s="15">
        <v>-16069</v>
      </c>
    </row>
    <row r="33" spans="1:6" ht="12.75">
      <c r="A33" t="s">
        <v>111</v>
      </c>
      <c r="B33" s="15">
        <v>1665</v>
      </c>
      <c r="C33" s="15">
        <v>4238</v>
      </c>
      <c r="D33" s="15" t="s">
        <v>9</v>
      </c>
      <c r="E33" s="15">
        <v>25743</v>
      </c>
      <c r="F33" s="15" t="s">
        <v>9</v>
      </c>
    </row>
    <row r="34" spans="1:6" ht="12.75">
      <c r="A34" t="s">
        <v>112</v>
      </c>
      <c r="B34" s="15">
        <v>-1001</v>
      </c>
      <c r="C34" s="15" t="s">
        <v>9</v>
      </c>
      <c r="D34" s="15">
        <v>-3062</v>
      </c>
      <c r="E34" s="15">
        <v>-6770</v>
      </c>
      <c r="F34" s="15" t="s">
        <v>9</v>
      </c>
    </row>
    <row r="35" spans="1:6" ht="12.75">
      <c r="A35" t="s">
        <v>113</v>
      </c>
      <c r="B35" s="15">
        <v>581</v>
      </c>
      <c r="C35" s="15">
        <v>7604</v>
      </c>
      <c r="D35" s="15" t="s">
        <v>9</v>
      </c>
      <c r="E35" s="15" t="s">
        <v>9</v>
      </c>
      <c r="F35" s="15" t="s">
        <v>9</v>
      </c>
    </row>
    <row r="36" spans="1:6" ht="12.75">
      <c r="A36" t="s">
        <v>114</v>
      </c>
      <c r="B36" s="15">
        <v>-711</v>
      </c>
      <c r="C36" s="15" t="s">
        <v>9</v>
      </c>
      <c r="D36" s="15" t="s">
        <v>9</v>
      </c>
      <c r="E36" s="15" t="s">
        <v>9</v>
      </c>
      <c r="F36" s="15" t="s">
        <v>9</v>
      </c>
    </row>
    <row r="37" spans="1:6" ht="12.75">
      <c r="A37" t="s">
        <v>115</v>
      </c>
      <c r="B37" s="15">
        <v>4352</v>
      </c>
      <c r="C37" s="15">
        <v>301</v>
      </c>
      <c r="D37" s="15">
        <v>8387</v>
      </c>
      <c r="E37" s="15">
        <v>41725</v>
      </c>
      <c r="F37" s="15">
        <v>5637</v>
      </c>
    </row>
    <row r="38" spans="1:6" ht="12.75">
      <c r="A38" t="s">
        <v>116</v>
      </c>
      <c r="B38" s="15">
        <v>-107</v>
      </c>
      <c r="C38" s="15">
        <v>-194</v>
      </c>
      <c r="D38" s="15">
        <v>-4982</v>
      </c>
      <c r="E38" s="15">
        <v>-887</v>
      </c>
      <c r="F38" s="15">
        <v>-1138</v>
      </c>
    </row>
    <row r="39" spans="1:6" ht="13.5" thickBot="1">
      <c r="A39" s="9" t="s">
        <v>117</v>
      </c>
      <c r="B39" s="18">
        <v>-7335</v>
      </c>
      <c r="C39" s="18">
        <v>-11578</v>
      </c>
      <c r="D39" s="18">
        <v>-21249</v>
      </c>
      <c r="E39" s="18">
        <v>-222</v>
      </c>
      <c r="F39" s="18">
        <v>-78132</v>
      </c>
    </row>
    <row r="40" spans="1:6" ht="13.5" thickTop="1">
      <c r="A40" s="25"/>
      <c r="B40" s="26"/>
      <c r="C40" s="26"/>
      <c r="D40" s="26"/>
      <c r="E40" s="26"/>
      <c r="F40" s="26"/>
    </row>
    <row r="41" spans="1:6" ht="12.75">
      <c r="A41" t="s">
        <v>118</v>
      </c>
      <c r="B41" s="15" t="s">
        <v>9</v>
      </c>
      <c r="C41" s="15" t="s">
        <v>9</v>
      </c>
      <c r="D41" s="15">
        <v>105</v>
      </c>
      <c r="E41" s="15" t="s">
        <v>9</v>
      </c>
      <c r="F41" s="15">
        <v>14</v>
      </c>
    </row>
    <row r="42" spans="1:6" ht="12.75">
      <c r="A42" t="s">
        <v>119</v>
      </c>
      <c r="B42" s="15">
        <v>-8380</v>
      </c>
      <c r="C42" s="15">
        <v>-2939</v>
      </c>
      <c r="D42" s="15">
        <v>-16</v>
      </c>
      <c r="E42" s="15">
        <v>-16574</v>
      </c>
      <c r="F42" s="15">
        <v>-48909</v>
      </c>
    </row>
    <row r="43" spans="1:6" ht="12.75">
      <c r="A43" t="s">
        <v>120</v>
      </c>
      <c r="B43" s="15" t="s">
        <v>9</v>
      </c>
      <c r="C43" s="15">
        <v>748361</v>
      </c>
      <c r="D43" s="15">
        <v>674838</v>
      </c>
      <c r="E43" s="15">
        <v>355009</v>
      </c>
      <c r="F43" s="15">
        <v>72342</v>
      </c>
    </row>
    <row r="44" spans="1:6" ht="12.75">
      <c r="A44" t="s">
        <v>121</v>
      </c>
      <c r="B44" s="15" t="s">
        <v>9</v>
      </c>
      <c r="C44" s="15">
        <v>-771361</v>
      </c>
      <c r="D44" s="15">
        <v>-728214</v>
      </c>
      <c r="E44" s="15">
        <v>-492450</v>
      </c>
      <c r="F44" s="15">
        <v>-81589</v>
      </c>
    </row>
    <row r="45" spans="1:6" ht="12.75">
      <c r="A45" t="s">
        <v>122</v>
      </c>
      <c r="B45" s="15" t="s">
        <v>9</v>
      </c>
      <c r="C45" s="15" t="s">
        <v>9</v>
      </c>
      <c r="D45" s="15" t="s">
        <v>9</v>
      </c>
      <c r="E45" s="15">
        <v>-12000</v>
      </c>
      <c r="F45" s="15">
        <v>-12000</v>
      </c>
    </row>
    <row r="46" spans="1:6" ht="12.75">
      <c r="A46" t="s">
        <v>123</v>
      </c>
      <c r="B46" s="15">
        <v>601</v>
      </c>
      <c r="C46" s="15">
        <v>-3194</v>
      </c>
      <c r="D46" s="15">
        <v>-2377</v>
      </c>
      <c r="E46" s="15">
        <v>-375</v>
      </c>
      <c r="F46" s="15">
        <v>287</v>
      </c>
    </row>
    <row r="47" spans="1:6" ht="13.5" thickBot="1">
      <c r="A47" s="9" t="s">
        <v>124</v>
      </c>
      <c r="B47" s="18">
        <v>-7779</v>
      </c>
      <c r="C47" s="18">
        <v>-29133</v>
      </c>
      <c r="D47" s="18">
        <v>-55664</v>
      </c>
      <c r="E47" s="18">
        <v>-166390</v>
      </c>
      <c r="F47" s="18">
        <v>-69855</v>
      </c>
    </row>
    <row r="48" spans="1:6" ht="13.5" thickTop="1">
      <c r="A48" s="25"/>
      <c r="B48" s="26"/>
      <c r="C48" s="26"/>
      <c r="D48" s="26"/>
      <c r="E48" s="26"/>
      <c r="F48" s="26"/>
    </row>
    <row r="49" spans="1:6" ht="12.75">
      <c r="A49" t="s">
        <v>125</v>
      </c>
      <c r="B49" s="15">
        <v>-1046</v>
      </c>
      <c r="C49" s="15">
        <v>2698</v>
      </c>
      <c r="D49" s="15">
        <v>-277</v>
      </c>
      <c r="E49" s="15">
        <v>2836</v>
      </c>
      <c r="F49" s="15">
        <v>-4135</v>
      </c>
    </row>
    <row r="50" spans="1:6" ht="12.75">
      <c r="A50" t="s">
        <v>126</v>
      </c>
      <c r="B50" s="15">
        <v>-11580</v>
      </c>
      <c r="C50" s="15">
        <v>57696</v>
      </c>
      <c r="D50" s="15">
        <v>12471</v>
      </c>
      <c r="E50" s="15">
        <v>-12144</v>
      </c>
      <c r="F50" s="15">
        <v>-25655</v>
      </c>
    </row>
    <row r="51" spans="1:6" ht="16.5" thickBot="1">
      <c r="A51" s="27" t="s">
        <v>127</v>
      </c>
      <c r="B51" s="28">
        <v>65221</v>
      </c>
      <c r="C51" s="28">
        <v>76801</v>
      </c>
      <c r="D51" s="28">
        <v>19105</v>
      </c>
      <c r="E51" s="28">
        <v>6634</v>
      </c>
      <c r="F51" s="28">
        <v>18778</v>
      </c>
    </row>
    <row r="52" spans="2:6" ht="13.5" thickTop="1">
      <c r="B52" s="15"/>
      <c r="C52" s="15"/>
      <c r="D52" s="15"/>
      <c r="E52" s="15"/>
      <c r="F52" s="15"/>
    </row>
    <row r="53" spans="1:6" ht="12.75">
      <c r="A53" t="s">
        <v>128</v>
      </c>
      <c r="B53" s="15">
        <v>16842</v>
      </c>
      <c r="C53" s="15">
        <v>17543</v>
      </c>
      <c r="D53" s="15">
        <v>23462</v>
      </c>
      <c r="E53" s="15">
        <v>28362</v>
      </c>
      <c r="F53" s="15">
        <v>28978</v>
      </c>
    </row>
    <row r="54" spans="1:6" ht="12.75">
      <c r="A54" t="s">
        <v>129</v>
      </c>
      <c r="B54" s="15">
        <v>2437</v>
      </c>
      <c r="C54" s="15">
        <v>-12013</v>
      </c>
      <c r="D54" s="15">
        <v>-13909</v>
      </c>
      <c r="E54" s="15">
        <v>1392</v>
      </c>
      <c r="F54" s="15">
        <v>9315</v>
      </c>
    </row>
  </sheetData>
  <printOptions/>
  <pageMargins left="0.75" right="0.75" top="1" bottom="1" header="0.5" footer="0.5"/>
  <pageSetup fitToHeight="1" fitToWidth="1" horizontalDpi="600" verticalDpi="600" orientation="portrait" scale="88" r:id="rId1"/>
  <headerFooter alignWithMargins="0">
    <oddFooter>&amp;C18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F14"/>
  <sheetViews>
    <sheetView workbookViewId="0" topLeftCell="A1">
      <selection activeCell="A3" sqref="A3"/>
    </sheetView>
  </sheetViews>
  <sheetFormatPr defaultColWidth="9.140625" defaultRowHeight="12.75"/>
  <cols>
    <col min="1" max="1" width="45.57421875" style="0" bestFit="1" customWidth="1"/>
    <col min="2" max="6" width="11.57421875" style="0" bestFit="1" customWidth="1"/>
  </cols>
  <sheetData>
    <row r="1" ht="12.75">
      <c r="A1" s="4" t="s">
        <v>189</v>
      </c>
    </row>
    <row r="3" ht="18">
      <c r="A3" s="6" t="s">
        <v>182</v>
      </c>
    </row>
    <row r="5" spans="1:6" ht="15.75">
      <c r="A5" s="5" t="s">
        <v>88</v>
      </c>
      <c r="B5" s="1">
        <v>38165</v>
      </c>
      <c r="C5" s="1">
        <v>37801</v>
      </c>
      <c r="D5" s="1">
        <v>37437</v>
      </c>
      <c r="E5" s="1">
        <v>37066</v>
      </c>
      <c r="F5" s="1">
        <v>36702</v>
      </c>
    </row>
    <row r="6" spans="1:6" ht="12.75">
      <c r="A6" t="s">
        <v>1</v>
      </c>
      <c r="B6" s="3" t="s">
        <v>2</v>
      </c>
      <c r="C6" s="3" t="s">
        <v>2</v>
      </c>
      <c r="D6" s="3" t="s">
        <v>2</v>
      </c>
      <c r="E6" s="3" t="s">
        <v>2</v>
      </c>
      <c r="F6" s="3" t="s">
        <v>2</v>
      </c>
    </row>
    <row r="7" spans="1:6" ht="12.75">
      <c r="A7" t="s">
        <v>3</v>
      </c>
      <c r="B7" s="3" t="s">
        <v>4</v>
      </c>
      <c r="C7" s="3" t="s">
        <v>4</v>
      </c>
      <c r="D7" s="3" t="s">
        <v>4</v>
      </c>
      <c r="E7" s="3" t="s">
        <v>4</v>
      </c>
      <c r="F7" s="3" t="s">
        <v>4</v>
      </c>
    </row>
    <row r="9" spans="1:6" ht="12.75">
      <c r="A9" t="s">
        <v>89</v>
      </c>
      <c r="B9" s="15">
        <v>515572</v>
      </c>
      <c r="C9" s="15">
        <v>545435</v>
      </c>
      <c r="D9" s="15">
        <v>589360</v>
      </c>
      <c r="E9" s="15">
        <v>649444</v>
      </c>
      <c r="F9" s="15">
        <v>658353</v>
      </c>
    </row>
    <row r="10" spans="1:6" ht="12.75">
      <c r="A10" t="s">
        <v>90</v>
      </c>
      <c r="B10" s="15">
        <v>8242</v>
      </c>
      <c r="C10" s="15">
        <v>2686</v>
      </c>
      <c r="D10" s="15" t="s">
        <v>9</v>
      </c>
      <c r="E10" s="15">
        <v>15410</v>
      </c>
      <c r="F10" s="15">
        <v>47623</v>
      </c>
    </row>
    <row r="11" spans="1:6" ht="12.75">
      <c r="A11" t="s">
        <v>91</v>
      </c>
      <c r="B11" s="15">
        <v>-18</v>
      </c>
      <c r="C11" s="15" t="s">
        <v>9</v>
      </c>
      <c r="D11" s="15" t="s">
        <v>9</v>
      </c>
      <c r="E11" s="15" t="s">
        <v>9</v>
      </c>
      <c r="F11" s="15" t="s">
        <v>9</v>
      </c>
    </row>
    <row r="12" spans="1:6" ht="12.75">
      <c r="A12" t="s">
        <v>92</v>
      </c>
      <c r="B12" s="15" t="s">
        <v>9</v>
      </c>
      <c r="C12" s="15" t="s">
        <v>9</v>
      </c>
      <c r="D12" s="15" t="s">
        <v>9</v>
      </c>
      <c r="E12" s="15" t="s">
        <v>9</v>
      </c>
      <c r="F12" s="15">
        <v>681</v>
      </c>
    </row>
    <row r="13" spans="1:6" s="12" customFormat="1" ht="12.75">
      <c r="A13" s="12" t="s">
        <v>75</v>
      </c>
      <c r="B13" s="21">
        <v>-69793</v>
      </c>
      <c r="C13" s="21">
        <v>-27177</v>
      </c>
      <c r="D13" s="21">
        <v>-43925</v>
      </c>
      <c r="E13" s="21">
        <v>-44674</v>
      </c>
      <c r="F13" s="21">
        <v>38033</v>
      </c>
    </row>
    <row r="14" spans="1:6" ht="13.5" thickBot="1">
      <c r="A14" s="9" t="s">
        <v>44</v>
      </c>
      <c r="B14" s="18">
        <v>437519</v>
      </c>
      <c r="C14" s="18">
        <v>515572</v>
      </c>
      <c r="D14" s="18">
        <v>545435</v>
      </c>
      <c r="E14" s="18">
        <v>589360</v>
      </c>
      <c r="F14" s="18">
        <v>649444</v>
      </c>
    </row>
    <row r="15" ht="13.5" thickTop="1"/>
  </sheetData>
  <printOptions/>
  <pageMargins left="0.75" right="0.75" top="1" bottom="1" header="0.5" footer="0.5"/>
  <pageSetup fitToHeight="1" fitToWidth="1" horizontalDpi="600" verticalDpi="600" orientation="portrait" scale="88" r:id="rId1"/>
  <headerFooter alignWithMargins="0">
    <oddFooter>&amp;C19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K44"/>
  <sheetViews>
    <sheetView workbookViewId="0" topLeftCell="A1">
      <selection activeCell="K26" sqref="K26"/>
    </sheetView>
  </sheetViews>
  <sheetFormatPr defaultColWidth="9.140625" defaultRowHeight="12.75"/>
  <cols>
    <col min="2" max="2" width="12.140625" style="0" customWidth="1"/>
    <col min="3" max="3" width="10.421875" style="0" customWidth="1"/>
    <col min="5" max="5" width="10.140625" style="0" bestFit="1" customWidth="1"/>
  </cols>
  <sheetData>
    <row r="1" ht="12.75">
      <c r="A1" s="4" t="s">
        <v>190</v>
      </c>
    </row>
    <row r="3" spans="1:11" ht="18">
      <c r="A3" s="55" t="s">
        <v>155</v>
      </c>
      <c r="B3" s="55"/>
      <c r="C3" s="55"/>
      <c r="D3" s="55"/>
      <c r="E3" s="55"/>
      <c r="F3" s="55"/>
      <c r="G3" s="55"/>
      <c r="H3" s="56"/>
      <c r="I3" s="56"/>
      <c r="J3" s="56"/>
      <c r="K3" s="56"/>
    </row>
    <row r="5" spans="1:3" ht="12.75">
      <c r="A5" s="4" t="s">
        <v>156</v>
      </c>
      <c r="C5" s="10">
        <v>708009</v>
      </c>
    </row>
    <row r="6" spans="1:3" ht="12.75">
      <c r="A6" t="s">
        <v>157</v>
      </c>
      <c r="C6" s="32">
        <v>29</v>
      </c>
    </row>
    <row r="7" ht="12.75">
      <c r="A7" t="s">
        <v>158</v>
      </c>
    </row>
    <row r="8" spans="1:3" ht="12.75">
      <c r="A8" s="33" t="s">
        <v>185</v>
      </c>
      <c r="C8" s="32">
        <v>6</v>
      </c>
    </row>
    <row r="9" spans="1:4" ht="12.75">
      <c r="A9" s="33" t="s">
        <v>193</v>
      </c>
      <c r="C9" s="34">
        <v>0.5</v>
      </c>
      <c r="D9" t="s">
        <v>161</v>
      </c>
    </row>
    <row r="11" ht="12.75">
      <c r="A11" s="4" t="s">
        <v>162</v>
      </c>
    </row>
    <row r="12" spans="1:3" ht="12.75">
      <c r="A12" t="s">
        <v>159</v>
      </c>
      <c r="C12" s="10">
        <f>(708009/29)*6</f>
        <v>146484.6206896552</v>
      </c>
    </row>
    <row r="13" spans="1:3" ht="12.75">
      <c r="A13" t="s">
        <v>160</v>
      </c>
      <c r="C13" s="10">
        <f>(708009/29)*0.5</f>
        <v>12207.051724137931</v>
      </c>
    </row>
    <row r="14" spans="1:3" ht="12.75">
      <c r="A14" t="s">
        <v>131</v>
      </c>
      <c r="C14" s="35">
        <f>C12+C13</f>
        <v>158691.67241379313</v>
      </c>
    </row>
    <row r="17" spans="3:4" ht="12.75">
      <c r="C17" s="4"/>
      <c r="D17" s="17"/>
    </row>
    <row r="18" ht="12.75">
      <c r="D18" s="15"/>
    </row>
    <row r="19" ht="18">
      <c r="A19" s="6" t="s">
        <v>163</v>
      </c>
    </row>
    <row r="21" spans="1:9" ht="12.75">
      <c r="A21" s="4" t="s">
        <v>49</v>
      </c>
      <c r="E21" s="17">
        <v>746455</v>
      </c>
      <c r="G21" s="17">
        <v>746455</v>
      </c>
      <c r="I21" s="17">
        <v>746455</v>
      </c>
    </row>
    <row r="22" spans="1:9" ht="12.75">
      <c r="A22" t="s">
        <v>50</v>
      </c>
      <c r="E22" s="42">
        <f>-C5</f>
        <v>-708009</v>
      </c>
      <c r="G22" s="42">
        <f>-C5+C14</f>
        <v>-549317.3275862068</v>
      </c>
      <c r="I22" s="42">
        <v>-549317</v>
      </c>
    </row>
    <row r="23" spans="1:9" ht="12.75">
      <c r="A23" t="s">
        <v>51</v>
      </c>
      <c r="E23" s="15">
        <v>-50670</v>
      </c>
      <c r="G23" s="15">
        <v>-50670</v>
      </c>
      <c r="I23" s="15">
        <v>-50670</v>
      </c>
    </row>
    <row r="24" spans="1:9" ht="12.75">
      <c r="A24" t="s">
        <v>52</v>
      </c>
      <c r="E24" s="15">
        <v>-2650</v>
      </c>
      <c r="G24" s="15">
        <v>-2650</v>
      </c>
      <c r="I24" s="15">
        <v>-2650</v>
      </c>
    </row>
    <row r="25" spans="1:9" ht="12.75">
      <c r="A25" t="s">
        <v>53</v>
      </c>
      <c r="E25" s="15">
        <v>-18705</v>
      </c>
      <c r="G25" s="15">
        <v>-18705</v>
      </c>
      <c r="I25" s="15">
        <v>-18705</v>
      </c>
    </row>
    <row r="26" spans="1:9" ht="12.75">
      <c r="A26" t="s">
        <v>54</v>
      </c>
      <c r="E26" s="15">
        <v>2701</v>
      </c>
      <c r="G26" s="15">
        <v>2701</v>
      </c>
      <c r="I26" s="15">
        <v>2701</v>
      </c>
    </row>
    <row r="27" spans="1:9" ht="12.75">
      <c r="A27" t="s">
        <v>55</v>
      </c>
      <c r="E27" s="15">
        <v>2791</v>
      </c>
      <c r="G27" s="15">
        <v>2791</v>
      </c>
      <c r="I27" s="15">
        <v>2791</v>
      </c>
    </row>
    <row r="28" spans="1:9" ht="12.75">
      <c r="A28" t="s">
        <v>56</v>
      </c>
      <c r="E28" s="15">
        <v>-7076</v>
      </c>
      <c r="G28" s="15">
        <v>-7076</v>
      </c>
      <c r="I28" s="15">
        <v>-7076</v>
      </c>
    </row>
    <row r="29" spans="1:9" ht="13.5" thickBot="1">
      <c r="A29" t="s">
        <v>57</v>
      </c>
      <c r="E29" s="15">
        <v>-6430</v>
      </c>
      <c r="G29" s="15">
        <v>-6430</v>
      </c>
      <c r="I29" s="15">
        <v>-6430</v>
      </c>
    </row>
    <row r="30" spans="1:9" ht="12.75">
      <c r="A30" t="s">
        <v>58</v>
      </c>
      <c r="E30" s="15">
        <v>-27716</v>
      </c>
      <c r="G30" s="15">
        <v>-27716</v>
      </c>
      <c r="I30" s="52">
        <v>0</v>
      </c>
    </row>
    <row r="31" spans="1:9" ht="12.75">
      <c r="A31" t="s">
        <v>59</v>
      </c>
      <c r="E31" s="15">
        <v>-182</v>
      </c>
      <c r="G31" s="15">
        <v>-182</v>
      </c>
      <c r="I31" s="53">
        <v>0</v>
      </c>
    </row>
    <row r="32" spans="1:9" ht="12.75">
      <c r="A32" t="s">
        <v>60</v>
      </c>
      <c r="E32" s="15">
        <v>-206</v>
      </c>
      <c r="G32" s="15">
        <v>-206</v>
      </c>
      <c r="I32" s="53">
        <v>0</v>
      </c>
    </row>
    <row r="33" spans="1:9" ht="13.5" thickBot="1">
      <c r="A33" t="s">
        <v>61</v>
      </c>
      <c r="E33" s="15">
        <v>-38703</v>
      </c>
      <c r="G33" s="15">
        <v>-38703</v>
      </c>
      <c r="I33" s="54">
        <v>0</v>
      </c>
    </row>
    <row r="34" spans="1:9" ht="13.5" thickBot="1">
      <c r="A34" s="4" t="s">
        <v>164</v>
      </c>
      <c r="E34" s="18">
        <f>SUM(E21:E33)</f>
        <v>-108400</v>
      </c>
      <c r="F34" s="4"/>
      <c r="G34" s="18">
        <f>SUM(G21:G33)</f>
        <v>50291.67241379316</v>
      </c>
      <c r="I34" s="51">
        <f>SUM(I21:I33)</f>
        <v>117099</v>
      </c>
    </row>
    <row r="35" ht="13.5" thickTop="1">
      <c r="E35" s="15"/>
    </row>
    <row r="36" spans="1:9" ht="12.75">
      <c r="A36" s="4" t="s">
        <v>132</v>
      </c>
      <c r="E36" s="43">
        <f>(E21+E22)/E21</f>
        <v>0.05150477925661962</v>
      </c>
      <c r="F36" s="29"/>
      <c r="G36" s="43">
        <f>(G21+G22)/G21</f>
        <v>0.26409853563013597</v>
      </c>
      <c r="H36" s="48"/>
      <c r="I36" s="48"/>
    </row>
    <row r="37" ht="12.75">
      <c r="E37" s="15"/>
    </row>
    <row r="38" spans="1:7" ht="12.75">
      <c r="A38" s="4" t="s">
        <v>144</v>
      </c>
      <c r="E38" s="44">
        <v>0.0157</v>
      </c>
      <c r="F38" s="36"/>
      <c r="G38" s="45">
        <v>0.0147</v>
      </c>
    </row>
    <row r="39" ht="12.75">
      <c r="F39" s="15"/>
    </row>
    <row r="40" spans="1:9" ht="12.75">
      <c r="A40" s="4" t="s">
        <v>225</v>
      </c>
      <c r="B40" s="17"/>
      <c r="I40" s="50">
        <f>I34/2!B14</f>
        <v>6.2603047313552524</v>
      </c>
    </row>
    <row r="41" ht="12.75">
      <c r="B41" s="15"/>
    </row>
    <row r="42" spans="3:4" ht="12.75">
      <c r="C42" s="4"/>
      <c r="D42" s="17"/>
    </row>
    <row r="43" ht="12.75">
      <c r="D43" s="15"/>
    </row>
    <row r="44" spans="3:8" ht="12.75">
      <c r="C44" s="4"/>
      <c r="D44" s="17"/>
      <c r="H44" s="49"/>
    </row>
  </sheetData>
  <mergeCells count="1">
    <mergeCell ref="A3:K3"/>
  </mergeCells>
  <printOptions/>
  <pageMargins left="0.75" right="0.75" top="1" bottom="1" header="0.5" footer="0.5"/>
  <pageSetup fitToHeight="1" fitToWidth="1" horizontalDpi="600" verticalDpi="600" orientation="portrait" scale="85" r:id="rId1"/>
  <headerFooter alignWithMargins="0">
    <oddFooter>&amp;C20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D20"/>
  <sheetViews>
    <sheetView workbookViewId="0" topLeftCell="A1">
      <selection activeCell="E13" sqref="E13"/>
    </sheetView>
  </sheetViews>
  <sheetFormatPr defaultColWidth="9.140625" defaultRowHeight="12.75"/>
  <cols>
    <col min="1" max="1" width="21.57421875" style="0" bestFit="1" customWidth="1"/>
    <col min="2" max="2" width="12.00390625" style="0" customWidth="1"/>
    <col min="3" max="3" width="13.421875" style="0" bestFit="1" customWidth="1"/>
    <col min="4" max="4" width="19.421875" style="0" bestFit="1" customWidth="1"/>
  </cols>
  <sheetData>
    <row r="1" ht="12.75">
      <c r="A1" s="4" t="s">
        <v>191</v>
      </c>
    </row>
    <row r="3" ht="18">
      <c r="A3" s="6" t="s">
        <v>184</v>
      </c>
    </row>
    <row r="5" spans="1:4" s="6" customFormat="1" ht="18">
      <c r="A5" s="38" t="s">
        <v>165</v>
      </c>
      <c r="B5" s="39" t="s">
        <v>166</v>
      </c>
      <c r="C5" s="39" t="s">
        <v>183</v>
      </c>
      <c r="D5" s="39" t="s">
        <v>167</v>
      </c>
    </row>
    <row r="6" spans="1:4" ht="12.75">
      <c r="A6" s="33" t="s">
        <v>168</v>
      </c>
      <c r="B6" s="40">
        <v>18.992</v>
      </c>
      <c r="C6" s="40">
        <v>2.294</v>
      </c>
      <c r="D6" s="40">
        <v>3.396</v>
      </c>
    </row>
    <row r="7" spans="1:4" ht="12.75">
      <c r="A7" s="33" t="s">
        <v>169</v>
      </c>
      <c r="B7" s="40">
        <v>15.006</v>
      </c>
      <c r="C7" s="40">
        <v>0.759</v>
      </c>
      <c r="D7" s="40">
        <v>2.034</v>
      </c>
    </row>
    <row r="8" spans="1:4" ht="12.75">
      <c r="A8" t="s">
        <v>170</v>
      </c>
      <c r="B8" s="37">
        <v>-46.252</v>
      </c>
      <c r="C8" s="37">
        <v>2.051</v>
      </c>
      <c r="D8" s="37">
        <v>0.036</v>
      </c>
    </row>
    <row r="9" spans="1:4" ht="12.75">
      <c r="A9" t="s">
        <v>171</v>
      </c>
      <c r="B9" s="37">
        <v>-24.978</v>
      </c>
      <c r="C9" s="37">
        <v>0.006</v>
      </c>
      <c r="D9" s="37">
        <v>0.388</v>
      </c>
    </row>
    <row r="10" spans="1:4" ht="12.75">
      <c r="A10" t="s">
        <v>172</v>
      </c>
      <c r="B10" s="37">
        <v>18.324</v>
      </c>
      <c r="C10" s="37">
        <v>1.616</v>
      </c>
      <c r="D10" s="37">
        <v>0.259</v>
      </c>
    </row>
    <row r="11" spans="1:4" ht="12.75">
      <c r="A11" t="s">
        <v>173</v>
      </c>
      <c r="B11" s="37">
        <v>6.22</v>
      </c>
      <c r="C11" s="37">
        <v>0.499</v>
      </c>
      <c r="D11" s="37">
        <v>0.677</v>
      </c>
    </row>
    <row r="12" spans="1:4" ht="12.75">
      <c r="A12" t="s">
        <v>174</v>
      </c>
      <c r="B12" s="37">
        <v>-2.633</v>
      </c>
      <c r="C12" s="37">
        <v>0.762</v>
      </c>
      <c r="D12" s="37">
        <v>1.696</v>
      </c>
    </row>
    <row r="13" spans="1:4" ht="12.75">
      <c r="A13" t="s">
        <v>175</v>
      </c>
      <c r="B13" s="37">
        <v>71.279</v>
      </c>
      <c r="C13" s="37">
        <v>0.531</v>
      </c>
      <c r="D13" s="37">
        <v>2.796</v>
      </c>
    </row>
    <row r="14" spans="1:4" ht="12.75">
      <c r="A14" t="s">
        <v>176</v>
      </c>
      <c r="B14" s="37">
        <v>0.761</v>
      </c>
      <c r="C14" s="37">
        <v>2.808</v>
      </c>
      <c r="D14" s="37">
        <v>2.957</v>
      </c>
    </row>
    <row r="15" spans="1:4" ht="12.75">
      <c r="A15" t="s">
        <v>177</v>
      </c>
      <c r="B15" s="37">
        <v>18.645</v>
      </c>
      <c r="C15" s="37">
        <v>0.991</v>
      </c>
      <c r="D15" s="37">
        <v>1.592</v>
      </c>
    </row>
    <row r="16" spans="1:4" ht="12.75">
      <c r="A16" t="s">
        <v>178</v>
      </c>
      <c r="B16" s="37">
        <v>2.619</v>
      </c>
      <c r="C16" s="37">
        <v>0.192</v>
      </c>
      <c r="D16" s="37">
        <v>1.169</v>
      </c>
    </row>
    <row r="17" spans="1:4" ht="12.75">
      <c r="A17" t="s">
        <v>179</v>
      </c>
      <c r="B17" s="37">
        <v>15.505</v>
      </c>
      <c r="C17" s="37">
        <v>0.355</v>
      </c>
      <c r="D17" s="37">
        <v>2.318</v>
      </c>
    </row>
    <row r="18" spans="1:4" ht="12.75">
      <c r="A18" t="s">
        <v>180</v>
      </c>
      <c r="B18" s="37">
        <v>-32.475</v>
      </c>
      <c r="C18" s="37">
        <v>4.544</v>
      </c>
      <c r="D18" s="37">
        <v>3.094</v>
      </c>
    </row>
    <row r="19" spans="1:4" ht="12.75">
      <c r="A19" t="s">
        <v>181</v>
      </c>
      <c r="B19" s="37">
        <v>13.644</v>
      </c>
      <c r="C19" s="37">
        <v>0.252</v>
      </c>
      <c r="D19" s="37">
        <v>1.02</v>
      </c>
    </row>
    <row r="20" spans="1:4" ht="12.75">
      <c r="A20" s="4" t="s">
        <v>182</v>
      </c>
      <c r="B20" s="41">
        <v>-15.628</v>
      </c>
      <c r="C20" s="41">
        <v>0.66</v>
      </c>
      <c r="D20" s="41">
        <v>0.461</v>
      </c>
    </row>
  </sheetData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&amp;C21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F38"/>
  <sheetViews>
    <sheetView workbookViewId="0" topLeftCell="A1">
      <selection activeCell="A3" sqref="A3:F3"/>
    </sheetView>
  </sheetViews>
  <sheetFormatPr defaultColWidth="9.140625" defaultRowHeight="12.75"/>
  <cols>
    <col min="1" max="1" width="25.7109375" style="0" bestFit="1" customWidth="1"/>
    <col min="2" max="2" width="10.7109375" style="0" customWidth="1"/>
    <col min="3" max="3" width="10.421875" style="0" customWidth="1"/>
    <col min="4" max="4" width="10.7109375" style="0" customWidth="1"/>
    <col min="5" max="5" width="10.8515625" style="0" customWidth="1"/>
    <col min="6" max="6" width="11.00390625" style="0" customWidth="1"/>
  </cols>
  <sheetData>
    <row r="1" ht="12.75">
      <c r="A1" s="4" t="s">
        <v>192</v>
      </c>
    </row>
    <row r="3" spans="1:6" ht="18">
      <c r="A3" s="55" t="s">
        <v>133</v>
      </c>
      <c r="B3" s="55"/>
      <c r="C3" s="55"/>
      <c r="D3" s="55"/>
      <c r="E3" s="55"/>
      <c r="F3" s="55"/>
    </row>
    <row r="5" spans="1:6" s="4" customFormat="1" ht="12.75">
      <c r="A5" s="4" t="s">
        <v>134</v>
      </c>
      <c r="B5" s="31">
        <v>38165</v>
      </c>
      <c r="C5" s="31">
        <v>37801</v>
      </c>
      <c r="D5" s="31">
        <v>37437</v>
      </c>
      <c r="E5" s="31">
        <v>37066</v>
      </c>
      <c r="F5" s="31">
        <v>36702</v>
      </c>
    </row>
    <row r="6" spans="1:6" ht="12.75">
      <c r="A6" t="s">
        <v>135</v>
      </c>
      <c r="B6">
        <v>-25.77</v>
      </c>
      <c r="C6">
        <v>-3.71</v>
      </c>
      <c r="D6">
        <v>-6.65</v>
      </c>
      <c r="E6">
        <v>-13.21</v>
      </c>
      <c r="F6">
        <v>2.09</v>
      </c>
    </row>
    <row r="7" spans="1:6" ht="12.75">
      <c r="A7" t="s">
        <v>136</v>
      </c>
      <c r="B7">
        <v>-11.87</v>
      </c>
      <c r="C7">
        <v>-1.8</v>
      </c>
      <c r="D7">
        <v>-3.3</v>
      </c>
      <c r="E7">
        <v>-6.28</v>
      </c>
      <c r="F7">
        <v>0.96</v>
      </c>
    </row>
    <row r="8" spans="1:6" ht="12.75">
      <c r="A8" t="s">
        <v>137</v>
      </c>
      <c r="B8">
        <v>-21.46</v>
      </c>
      <c r="C8">
        <v>3.81</v>
      </c>
      <c r="D8">
        <v>-0.04</v>
      </c>
      <c r="E8">
        <v>1.5</v>
      </c>
      <c r="F8">
        <v>43.5</v>
      </c>
    </row>
    <row r="9" spans="1:6" ht="12.75">
      <c r="A9" t="s">
        <v>138</v>
      </c>
      <c r="B9">
        <v>-7.65</v>
      </c>
      <c r="C9">
        <v>4.95</v>
      </c>
      <c r="D9">
        <v>4.94</v>
      </c>
      <c r="E9">
        <v>0.37</v>
      </c>
      <c r="F9">
        <v>9.7</v>
      </c>
    </row>
    <row r="10" spans="1:6" ht="12.75">
      <c r="A10" t="s">
        <v>139</v>
      </c>
      <c r="B10">
        <v>-16.32</v>
      </c>
      <c r="C10">
        <v>-3.65</v>
      </c>
      <c r="D10">
        <v>-3.66</v>
      </c>
      <c r="E10">
        <v>-7.59</v>
      </c>
      <c r="F10">
        <v>2.63</v>
      </c>
    </row>
    <row r="11" spans="1:6" ht="12.75">
      <c r="A11" t="s">
        <v>140</v>
      </c>
      <c r="B11">
        <v>-1.64</v>
      </c>
      <c r="C11">
        <v>2.08</v>
      </c>
      <c r="D11">
        <v>2.56</v>
      </c>
      <c r="E11">
        <v>3.03</v>
      </c>
      <c r="F11">
        <v>8.24</v>
      </c>
    </row>
    <row r="12" spans="1:6" ht="12.75">
      <c r="A12" t="s">
        <v>141</v>
      </c>
      <c r="B12">
        <v>-20.67</v>
      </c>
      <c r="C12">
        <v>-2.7</v>
      </c>
      <c r="D12">
        <v>-4.08</v>
      </c>
      <c r="E12">
        <v>-8.36</v>
      </c>
      <c r="F12">
        <v>3.78</v>
      </c>
    </row>
    <row r="13" spans="1:6" ht="12.75">
      <c r="A13" t="s">
        <v>142</v>
      </c>
      <c r="B13">
        <v>20.79</v>
      </c>
      <c r="C13">
        <v>8.17</v>
      </c>
      <c r="D13">
        <v>6.24</v>
      </c>
      <c r="E13">
        <v>13.5</v>
      </c>
      <c r="F13">
        <v>52.47</v>
      </c>
    </row>
    <row r="16" spans="1:6" s="4" customFormat="1" ht="12.75">
      <c r="A16" s="4" t="s">
        <v>143</v>
      </c>
      <c r="B16" s="31">
        <v>38165</v>
      </c>
      <c r="C16" s="31">
        <v>37801</v>
      </c>
      <c r="D16" s="31">
        <v>37437</v>
      </c>
      <c r="E16" s="31">
        <v>37066</v>
      </c>
      <c r="F16" s="31">
        <v>36702</v>
      </c>
    </row>
    <row r="17" spans="1:6" ht="12.75">
      <c r="A17" t="s">
        <v>144</v>
      </c>
      <c r="B17">
        <v>1.47</v>
      </c>
      <c r="C17">
        <v>1.38</v>
      </c>
      <c r="D17">
        <v>1.33</v>
      </c>
      <c r="E17">
        <v>0.73</v>
      </c>
      <c r="F17">
        <v>0.63</v>
      </c>
    </row>
    <row r="18" spans="1:6" ht="12.75">
      <c r="A18" t="s">
        <v>145</v>
      </c>
      <c r="B18">
        <v>2.54</v>
      </c>
      <c r="C18">
        <v>2.22</v>
      </c>
      <c r="D18">
        <v>2.25</v>
      </c>
      <c r="E18">
        <v>1.26</v>
      </c>
      <c r="F18">
        <v>1.04</v>
      </c>
    </row>
    <row r="19" spans="1:6" ht="12.75">
      <c r="A19" t="s">
        <v>146</v>
      </c>
      <c r="B19">
        <v>0.23</v>
      </c>
      <c r="C19">
        <v>0.19</v>
      </c>
      <c r="D19">
        <v>0.16</v>
      </c>
      <c r="E19">
        <v>0.06</v>
      </c>
      <c r="F19">
        <v>0.01</v>
      </c>
    </row>
    <row r="22" spans="1:6" s="4" customFormat="1" ht="12.75">
      <c r="A22" s="4" t="s">
        <v>147</v>
      </c>
      <c r="B22" s="31">
        <v>38165</v>
      </c>
      <c r="C22" s="31">
        <v>37801</v>
      </c>
      <c r="D22" s="31">
        <v>37437</v>
      </c>
      <c r="E22" s="31">
        <v>37066</v>
      </c>
      <c r="F22" s="31">
        <v>36702</v>
      </c>
    </row>
    <row r="23" spans="1:6" ht="12.75">
      <c r="A23" t="s">
        <v>148</v>
      </c>
      <c r="B23">
        <v>0.32</v>
      </c>
      <c r="C23">
        <v>0.31</v>
      </c>
      <c r="D23">
        <v>0.26</v>
      </c>
      <c r="E23">
        <v>0.46</v>
      </c>
      <c r="F23">
        <v>0.59</v>
      </c>
    </row>
    <row r="24" spans="1:6" ht="12.75">
      <c r="A24" t="s">
        <v>149</v>
      </c>
      <c r="B24">
        <v>0.66</v>
      </c>
      <c r="C24">
        <v>0.54</v>
      </c>
      <c r="D24">
        <v>0.56</v>
      </c>
      <c r="E24">
        <v>0.48</v>
      </c>
      <c r="F24">
        <v>0.42</v>
      </c>
    </row>
    <row r="25" spans="1:6" ht="12.75">
      <c r="A25" t="s">
        <v>150</v>
      </c>
      <c r="B25">
        <v>0.3</v>
      </c>
      <c r="C25">
        <v>0.26</v>
      </c>
      <c r="D25">
        <v>0.28</v>
      </c>
      <c r="E25">
        <v>0.23</v>
      </c>
      <c r="F25">
        <v>0.19</v>
      </c>
    </row>
    <row r="28" spans="1:6" s="4" customFormat="1" ht="12.75">
      <c r="A28" s="4" t="s">
        <v>151</v>
      </c>
      <c r="B28" s="31">
        <v>38165</v>
      </c>
      <c r="C28" s="31">
        <v>37801</v>
      </c>
      <c r="D28" s="31">
        <v>37437</v>
      </c>
      <c r="E28" s="31">
        <v>37066</v>
      </c>
      <c r="F28" s="31">
        <v>36702</v>
      </c>
    </row>
    <row r="29" spans="1:6" ht="12.75">
      <c r="A29" t="s">
        <v>152</v>
      </c>
      <c r="B29">
        <v>0.86</v>
      </c>
      <c r="C29">
        <v>0.86</v>
      </c>
      <c r="D29">
        <v>0.91</v>
      </c>
      <c r="E29">
        <v>0.99</v>
      </c>
      <c r="F29">
        <v>0.95</v>
      </c>
    </row>
    <row r="30" spans="1:6" ht="12.75">
      <c r="A30" t="s">
        <v>153</v>
      </c>
      <c r="B30">
        <v>3.72</v>
      </c>
      <c r="C30">
        <v>4.62</v>
      </c>
      <c r="D30">
        <v>5.66</v>
      </c>
      <c r="E30">
        <v>17.76</v>
      </c>
      <c r="F30">
        <v>82.06</v>
      </c>
    </row>
    <row r="31" spans="1:6" ht="12.75">
      <c r="A31" t="s">
        <v>154</v>
      </c>
      <c r="B31">
        <v>-5.51</v>
      </c>
      <c r="C31">
        <v>-0.56</v>
      </c>
      <c r="D31">
        <v>-0.46</v>
      </c>
      <c r="E31">
        <v>-1.85</v>
      </c>
      <c r="F31">
        <v>2.11</v>
      </c>
    </row>
    <row r="34" spans="1:6" ht="12.75">
      <c r="A34" s="4" t="s">
        <v>194</v>
      </c>
      <c r="B34" s="31">
        <v>38165</v>
      </c>
      <c r="C34" s="31">
        <v>37801</v>
      </c>
      <c r="D34" s="31">
        <v>37437</v>
      </c>
      <c r="E34" s="31">
        <v>37066</v>
      </c>
      <c r="F34" s="31">
        <v>36702</v>
      </c>
    </row>
    <row r="35" spans="1:6" ht="12.75">
      <c r="A35" t="s">
        <v>195</v>
      </c>
      <c r="B35" s="37">
        <f>2!B24/2!B14</f>
        <v>-5.085699010959637</v>
      </c>
      <c r="C35" s="37">
        <f>2!C24/2!C14</f>
        <v>-1.4929145728643216</v>
      </c>
      <c r="D35" s="37">
        <f>2!D24/2!D14</f>
        <v>-0.35572399372713015</v>
      </c>
      <c r="E35" s="37">
        <f>2!E24/2!E14</f>
        <v>-1.868074228994456</v>
      </c>
      <c r="F35" s="37">
        <f>2!F24/2!F14</f>
        <v>1.8389119957747408</v>
      </c>
    </row>
    <row r="36" spans="1:6" ht="12.75">
      <c r="A36" t="s">
        <v>221</v>
      </c>
      <c r="B36" s="3" t="s">
        <v>222</v>
      </c>
      <c r="C36" s="3" t="s">
        <v>222</v>
      </c>
      <c r="D36" s="3" t="s">
        <v>222</v>
      </c>
      <c r="E36" s="3" t="s">
        <v>222</v>
      </c>
      <c r="F36" s="3" t="s">
        <v>222</v>
      </c>
    </row>
    <row r="37" spans="1:6" ht="12.75">
      <c r="A37" t="s">
        <v>223</v>
      </c>
      <c r="B37" s="37">
        <f>2.82/2!B41</f>
        <v>-2.104477611940298</v>
      </c>
      <c r="C37" s="37">
        <f>6.2/2!C41</f>
        <v>-12.156862745098039</v>
      </c>
      <c r="D37" s="37">
        <f>10.09/2!D41</f>
        <v>-91.72727272727272</v>
      </c>
      <c r="E37" s="37">
        <f>7.78/2!E41</f>
        <v>-9.373493975903616</v>
      </c>
      <c r="F37" s="37">
        <f>12.94/2!F41</f>
        <v>19.907692307692308</v>
      </c>
    </row>
    <row r="38" spans="1:6" ht="12.75">
      <c r="A38" t="s">
        <v>224</v>
      </c>
      <c r="B38" s="3" t="s">
        <v>222</v>
      </c>
      <c r="C38" s="3" t="s">
        <v>222</v>
      </c>
      <c r="D38" s="3" t="s">
        <v>222</v>
      </c>
      <c r="E38" s="3" t="s">
        <v>222</v>
      </c>
      <c r="F38" s="3" t="s">
        <v>222</v>
      </c>
    </row>
  </sheetData>
  <mergeCells count="1">
    <mergeCell ref="A3:F3"/>
  </mergeCells>
  <printOptions/>
  <pageMargins left="0.75" right="0.75" top="1" bottom="1" header="0.5" footer="0.5"/>
  <pageSetup fitToHeight="1" fitToWidth="1" horizontalDpi="600" verticalDpi="600" orientation="portrait" r:id="rId1"/>
  <headerFooter alignWithMargins="0">
    <oddFooter>&amp;C22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L25"/>
  <sheetViews>
    <sheetView tabSelected="1" workbookViewId="0" topLeftCell="A1">
      <selection activeCell="E28" sqref="E28"/>
    </sheetView>
  </sheetViews>
  <sheetFormatPr defaultColWidth="9.140625" defaultRowHeight="12.75"/>
  <cols>
    <col min="2" max="2" width="13.7109375" style="0" bestFit="1" customWidth="1"/>
    <col min="3" max="3" width="14.421875" style="0" bestFit="1" customWidth="1"/>
    <col min="4" max="4" width="3.28125" style="0" customWidth="1"/>
    <col min="5" max="5" width="11.140625" style="0" bestFit="1" customWidth="1"/>
    <col min="6" max="6" width="10.140625" style="0" bestFit="1" customWidth="1"/>
    <col min="7" max="7" width="3.28125" style="0" customWidth="1"/>
    <col min="8" max="8" width="13.8515625" style="0" bestFit="1" customWidth="1"/>
    <col min="9" max="9" width="10.140625" style="0" bestFit="1" customWidth="1"/>
    <col min="10" max="10" width="3.140625" style="0" customWidth="1"/>
    <col min="11" max="11" width="11.140625" style="0" bestFit="1" customWidth="1"/>
    <col min="12" max="12" width="10.140625" style="0" bestFit="1" customWidth="1"/>
  </cols>
  <sheetData>
    <row r="1" ht="12.75">
      <c r="A1" s="4" t="s">
        <v>196</v>
      </c>
    </row>
    <row r="3" ht="18">
      <c r="A3" s="6" t="s">
        <v>197</v>
      </c>
    </row>
    <row r="5" spans="1:3" ht="12.75">
      <c r="A5" t="s">
        <v>198</v>
      </c>
      <c r="C5" t="s">
        <v>199</v>
      </c>
    </row>
    <row r="6" spans="1:3" ht="12.75">
      <c r="A6" t="s">
        <v>200</v>
      </c>
      <c r="C6" t="s">
        <v>201</v>
      </c>
    </row>
    <row r="7" spans="1:3" ht="12.75">
      <c r="A7" t="s">
        <v>202</v>
      </c>
      <c r="C7" s="46">
        <v>0.08</v>
      </c>
    </row>
    <row r="8" spans="1:3" ht="12.75">
      <c r="A8" t="s">
        <v>203</v>
      </c>
      <c r="C8" s="36">
        <v>0.052</v>
      </c>
    </row>
    <row r="9" spans="1:3" ht="12.75">
      <c r="A9" t="s">
        <v>204</v>
      </c>
      <c r="C9" s="36">
        <v>0.088</v>
      </c>
    </row>
    <row r="10" spans="1:3" ht="12.75">
      <c r="A10" t="s">
        <v>205</v>
      </c>
      <c r="C10" s="36">
        <v>0.07</v>
      </c>
    </row>
    <row r="11" spans="5:11" ht="12.75">
      <c r="E11" t="s">
        <v>206</v>
      </c>
      <c r="H11" t="s">
        <v>207</v>
      </c>
      <c r="K11" t="s">
        <v>207</v>
      </c>
    </row>
    <row r="12" spans="1:12" ht="12.75">
      <c r="A12" t="s">
        <v>208</v>
      </c>
      <c r="B12" t="s">
        <v>209</v>
      </c>
      <c r="C12" t="s">
        <v>210</v>
      </c>
      <c r="E12" t="s">
        <v>211</v>
      </c>
      <c r="F12" t="s">
        <v>212</v>
      </c>
      <c r="H12" t="s">
        <v>213</v>
      </c>
      <c r="I12" t="s">
        <v>212</v>
      </c>
      <c r="K12" t="s">
        <v>214</v>
      </c>
      <c r="L12" t="s">
        <v>212</v>
      </c>
    </row>
    <row r="14" spans="1:12" ht="12.75">
      <c r="A14" t="s">
        <v>215</v>
      </c>
      <c r="B14" s="2">
        <v>85228227</v>
      </c>
      <c r="C14" s="2">
        <v>42614114</v>
      </c>
      <c r="E14" s="2">
        <v>40398180</v>
      </c>
      <c r="F14" s="2">
        <v>2215934</v>
      </c>
      <c r="H14" s="2">
        <v>38864072</v>
      </c>
      <c r="I14" s="2">
        <v>3750042</v>
      </c>
      <c r="K14" s="2">
        <v>39631126</v>
      </c>
      <c r="L14" s="2">
        <v>2982988</v>
      </c>
    </row>
    <row r="15" spans="1:12" ht="12.75">
      <c r="A15" t="s">
        <v>216</v>
      </c>
      <c r="B15" s="2">
        <v>92046485</v>
      </c>
      <c r="C15" s="2">
        <v>46023243</v>
      </c>
      <c r="E15" s="2">
        <v>43630034</v>
      </c>
      <c r="F15" s="2">
        <v>2393209</v>
      </c>
      <c r="H15" s="2">
        <v>41973197</v>
      </c>
      <c r="I15" s="2">
        <v>4050045</v>
      </c>
      <c r="K15" s="2">
        <v>42801616</v>
      </c>
      <c r="L15" s="2">
        <v>3221627</v>
      </c>
    </row>
    <row r="16" spans="1:12" ht="12.75">
      <c r="A16" t="s">
        <v>217</v>
      </c>
      <c r="B16" s="2">
        <v>99410204</v>
      </c>
      <c r="C16" s="2">
        <v>49705102</v>
      </c>
      <c r="E16" s="2">
        <v>47120437</v>
      </c>
      <c r="F16" s="2">
        <v>2584665</v>
      </c>
      <c r="H16" s="2">
        <v>45331053</v>
      </c>
      <c r="I16" s="2">
        <v>4374049</v>
      </c>
      <c r="K16" s="2">
        <v>46225745</v>
      </c>
      <c r="L16" s="2">
        <v>3479357</v>
      </c>
    </row>
    <row r="17" spans="1:12" ht="12.75">
      <c r="A17" t="s">
        <v>218</v>
      </c>
      <c r="B17" s="2">
        <v>107363021</v>
      </c>
      <c r="C17" s="2">
        <v>53681510</v>
      </c>
      <c r="E17" s="2">
        <v>50890072</v>
      </c>
      <c r="F17" s="2">
        <v>2791439</v>
      </c>
      <c r="H17" s="2">
        <v>48957537</v>
      </c>
      <c r="I17" s="2">
        <v>4723973</v>
      </c>
      <c r="K17" s="2">
        <v>49923805</v>
      </c>
      <c r="L17" s="2">
        <v>3757706</v>
      </c>
    </row>
    <row r="18" spans="1:12" ht="12.75">
      <c r="A18" t="s">
        <v>219</v>
      </c>
      <c r="B18" s="2">
        <v>115952062</v>
      </c>
      <c r="C18" s="2">
        <v>57976031</v>
      </c>
      <c r="E18" s="2">
        <v>54961278</v>
      </c>
      <c r="F18" s="2">
        <v>3014754</v>
      </c>
      <c r="H18" s="2">
        <v>52874140</v>
      </c>
      <c r="I18" s="2">
        <v>5101891</v>
      </c>
      <c r="K18" s="2">
        <v>53917709</v>
      </c>
      <c r="L18" s="2">
        <v>4058322</v>
      </c>
    </row>
    <row r="19" spans="2:12" ht="12.75">
      <c r="B19" s="2">
        <v>500000000</v>
      </c>
      <c r="C19" s="2">
        <v>250000000</v>
      </c>
      <c r="E19" s="2">
        <v>237000000</v>
      </c>
      <c r="F19" s="2">
        <v>13000000</v>
      </c>
      <c r="H19" s="2">
        <v>228000000</v>
      </c>
      <c r="I19" s="2">
        <v>22000000</v>
      </c>
      <c r="K19" s="2">
        <v>232500000</v>
      </c>
      <c r="L19" s="2">
        <v>17500000</v>
      </c>
    </row>
    <row r="22" ht="12.75">
      <c r="C22" t="s">
        <v>220</v>
      </c>
    </row>
    <row r="23" spans="1:3" ht="12.75">
      <c r="A23" t="s">
        <v>203</v>
      </c>
      <c r="C23" s="47">
        <v>10685052.39</v>
      </c>
    </row>
    <row r="24" spans="1:3" ht="12.75">
      <c r="A24" t="s">
        <v>204</v>
      </c>
      <c r="C24" s="47">
        <v>18082396.35</v>
      </c>
    </row>
    <row r="25" spans="1:3" ht="12.75">
      <c r="A25" t="s">
        <v>205</v>
      </c>
      <c r="C25" s="47">
        <v>14383724.37</v>
      </c>
    </row>
  </sheetData>
  <printOptions/>
  <pageMargins left="0.75" right="0.75" top="1" bottom="1" header="0.5" footer="0.5"/>
  <pageSetup fitToHeight="1" fitToWidth="1" horizontalDpi="600" verticalDpi="600" orientation="portrait" scale="80" r:id="rId1"/>
  <headerFooter alignWithMargins="0">
    <oddFooter>&amp;C23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Gene_Greiner</cp:lastModifiedBy>
  <cp:lastPrinted>2004-10-22T02:59:46Z</cp:lastPrinted>
  <dcterms:created xsi:type="dcterms:W3CDTF">2004-11-20T22:58:11Z</dcterms:created>
  <dcterms:modified xsi:type="dcterms:W3CDTF">2004-10-22T04:15:39Z</dcterms:modified>
  <cp:category/>
  <cp:version/>
  <cp:contentType/>
  <cp:contentStatus/>
</cp:coreProperties>
</file>